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virastot\liitteet\kaupunkiymparisto\liikenne-ja-kartat\kadut\liikennetilastot\autoliikenne\"/>
    </mc:Choice>
  </mc:AlternateContent>
  <bookViews>
    <workbookView xWindow="0" yWindow="0" windowWidth="17868" windowHeight="9924" tabRatio="901"/>
  </bookViews>
  <sheets>
    <sheet name="Taulukot" sheetId="6" r:id="rId1"/>
    <sheet name="Selitteet" sheetId="32" r:id="rId2"/>
    <sheet name="L1" sheetId="21" r:id="rId3"/>
    <sheet name="L2" sheetId="22" r:id="rId4"/>
    <sheet name="L4" sheetId="25" r:id="rId5"/>
    <sheet name="L3" sheetId="24" r:id="rId6"/>
    <sheet name="L5" sheetId="23" r:id="rId7"/>
    <sheet name="M1" sheetId="26" r:id="rId8"/>
    <sheet name="M2" sheetId="27" r:id="rId9"/>
    <sheet name="M3" sheetId="28" r:id="rId10"/>
    <sheet name="M4" sheetId="30" r:id="rId11"/>
    <sheet name="N1" sheetId="1" r:id="rId12"/>
    <sheet name="N2" sheetId="17" r:id="rId13"/>
    <sheet name="N3" sheetId="18" r:id="rId14"/>
    <sheet name="N4" sheetId="19" r:id="rId15"/>
    <sheet name="N5" sheetId="7" r:id="rId16"/>
    <sheet name="N6" sheetId="20" r:id="rId17"/>
    <sheet name="O1" sheetId="2" r:id="rId18"/>
    <sheet name="O2" sheetId="3" r:id="rId19"/>
    <sheet name="O3" sheetId="4" r:id="rId20"/>
    <sheet name="O4" sheetId="5" r:id="rId21"/>
    <sheet name="P1" sheetId="8" r:id="rId22"/>
    <sheet name="P2" sheetId="11" r:id="rId23"/>
    <sheet name="Q1" sheetId="9" r:id="rId24"/>
    <sheet name="Q2" sheetId="10" r:id="rId25"/>
    <sheet name="Q3" sheetId="12" r:id="rId26"/>
    <sheet name="Q4" sheetId="13" r:id="rId27"/>
    <sheet name="R1" sheetId="14" r:id="rId28"/>
    <sheet name="R2" sheetId="15" r:id="rId29"/>
    <sheet name="R3" sheetId="16" r:id="rId30"/>
    <sheet name="S1" sheetId="31" r:id="rId3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6" l="1"/>
  <c r="J127" i="28"/>
  <c r="F127" i="28"/>
  <c r="K126" i="28"/>
  <c r="J126" i="28"/>
  <c r="I126" i="28"/>
  <c r="H126" i="28"/>
  <c r="L126" i="28" s="1"/>
  <c r="M126" i="28" s="1"/>
  <c r="N126" i="28" s="1"/>
  <c r="G126" i="28"/>
  <c r="F126" i="28"/>
  <c r="E126" i="28"/>
  <c r="K125" i="28"/>
  <c r="J125" i="28"/>
  <c r="I125" i="28"/>
  <c r="H125" i="28"/>
  <c r="G125" i="28"/>
  <c r="F125" i="28"/>
  <c r="E125" i="28"/>
  <c r="L125" i="28" s="1"/>
  <c r="M125" i="28" s="1"/>
  <c r="N125" i="28" s="1"/>
  <c r="K124" i="28"/>
  <c r="J124" i="28"/>
  <c r="I124" i="28"/>
  <c r="H124" i="28"/>
  <c r="L124" i="28" s="1"/>
  <c r="M124" i="28" s="1"/>
  <c r="N124" i="28" s="1"/>
  <c r="G124" i="28"/>
  <c r="F124" i="28"/>
  <c r="E124" i="28"/>
  <c r="N123" i="28"/>
  <c r="M123" i="28"/>
  <c r="L123" i="28"/>
  <c r="M122" i="28"/>
  <c r="N122" i="28" s="1"/>
  <c r="L122" i="28"/>
  <c r="K121" i="28"/>
  <c r="J121" i="28"/>
  <c r="I121" i="28"/>
  <c r="H121" i="28"/>
  <c r="L121" i="28" s="1"/>
  <c r="M121" i="28" s="1"/>
  <c r="N121" i="28" s="1"/>
  <c r="G121" i="28"/>
  <c r="F121" i="28"/>
  <c r="E121" i="28"/>
  <c r="N120" i="28"/>
  <c r="M120" i="28"/>
  <c r="L120" i="28"/>
  <c r="M119" i="28"/>
  <c r="N119" i="28" s="1"/>
  <c r="L119" i="28"/>
  <c r="L118" i="28"/>
  <c r="M118" i="28" s="1"/>
  <c r="N118" i="28" s="1"/>
  <c r="K118" i="28"/>
  <c r="J118" i="28"/>
  <c r="I118" i="28"/>
  <c r="H118" i="28"/>
  <c r="G118" i="28"/>
  <c r="F118" i="28"/>
  <c r="E118" i="28"/>
  <c r="N117" i="28"/>
  <c r="M117" i="28"/>
  <c r="L117" i="28"/>
  <c r="M116" i="28"/>
  <c r="N116" i="28" s="1"/>
  <c r="L116" i="28"/>
  <c r="K115" i="28"/>
  <c r="J115" i="28"/>
  <c r="I115" i="28"/>
  <c r="H115" i="28"/>
  <c r="L115" i="28" s="1"/>
  <c r="M115" i="28" s="1"/>
  <c r="N115" i="28" s="1"/>
  <c r="G115" i="28"/>
  <c r="F115" i="28"/>
  <c r="E115" i="28"/>
  <c r="N114" i="28"/>
  <c r="M114" i="28"/>
  <c r="L114" i="28"/>
  <c r="M113" i="28"/>
  <c r="N113" i="28" s="1"/>
  <c r="L113" i="28"/>
  <c r="K112" i="28"/>
  <c r="J112" i="28"/>
  <c r="I112" i="28"/>
  <c r="H112" i="28"/>
  <c r="L112" i="28" s="1"/>
  <c r="M112" i="28" s="1"/>
  <c r="N112" i="28" s="1"/>
  <c r="G112" i="28"/>
  <c r="F112" i="28"/>
  <c r="E112" i="28"/>
  <c r="N111" i="28"/>
  <c r="M111" i="28"/>
  <c r="L111" i="28"/>
  <c r="M110" i="28"/>
  <c r="N110" i="28" s="1"/>
  <c r="L110" i="28"/>
  <c r="L109" i="28"/>
  <c r="M109" i="28" s="1"/>
  <c r="N109" i="28" s="1"/>
  <c r="K109" i="28"/>
  <c r="J109" i="28"/>
  <c r="I109" i="28"/>
  <c r="H109" i="28"/>
  <c r="G109" i="28"/>
  <c r="F109" i="28"/>
  <c r="E109" i="28"/>
  <c r="N108" i="28"/>
  <c r="M108" i="28"/>
  <c r="L108" i="28"/>
  <c r="M107" i="28"/>
  <c r="N107" i="28" s="1"/>
  <c r="L107" i="28"/>
  <c r="K106" i="28"/>
  <c r="J106" i="28"/>
  <c r="I106" i="28"/>
  <c r="H106" i="28"/>
  <c r="L106" i="28" s="1"/>
  <c r="M106" i="28" s="1"/>
  <c r="N106" i="28" s="1"/>
  <c r="G106" i="28"/>
  <c r="F106" i="28"/>
  <c r="E106" i="28"/>
  <c r="N105" i="28"/>
  <c r="M105" i="28"/>
  <c r="L105" i="28"/>
  <c r="M104" i="28"/>
  <c r="N104" i="28" s="1"/>
  <c r="L104" i="28"/>
  <c r="K103" i="28"/>
  <c r="J103" i="28"/>
  <c r="I103" i="28"/>
  <c r="H103" i="28"/>
  <c r="L103" i="28" s="1"/>
  <c r="M103" i="28" s="1"/>
  <c r="N103" i="28" s="1"/>
  <c r="G103" i="28"/>
  <c r="F103" i="28"/>
  <c r="E103" i="28"/>
  <c r="N102" i="28"/>
  <c r="M102" i="28"/>
  <c r="L102" i="28"/>
  <c r="M101" i="28"/>
  <c r="N101" i="28" s="1"/>
  <c r="L101" i="28"/>
  <c r="L100" i="28"/>
  <c r="M100" i="28" s="1"/>
  <c r="N100" i="28" s="1"/>
  <c r="K100" i="28"/>
  <c r="J100" i="28"/>
  <c r="I100" i="28"/>
  <c r="H100" i="28"/>
  <c r="G100" i="28"/>
  <c r="F100" i="28"/>
  <c r="E100" i="28"/>
  <c r="N99" i="28"/>
  <c r="M99" i="28"/>
  <c r="L99" i="28"/>
  <c r="M98" i="28"/>
  <c r="N98" i="28" s="1"/>
  <c r="L98" i="28"/>
  <c r="K97" i="28"/>
  <c r="J97" i="28"/>
  <c r="I97" i="28"/>
  <c r="H97" i="28"/>
  <c r="L97" i="28" s="1"/>
  <c r="M97" i="28" s="1"/>
  <c r="N97" i="28" s="1"/>
  <c r="G97" i="28"/>
  <c r="F97" i="28"/>
  <c r="E97" i="28"/>
  <c r="N96" i="28"/>
  <c r="M96" i="28"/>
  <c r="L96" i="28"/>
  <c r="M95" i="28"/>
  <c r="N95" i="28" s="1"/>
  <c r="L95" i="28"/>
  <c r="K94" i="28"/>
  <c r="J94" i="28"/>
  <c r="I94" i="28"/>
  <c r="H94" i="28"/>
  <c r="L94" i="28" s="1"/>
  <c r="M94" i="28" s="1"/>
  <c r="N94" i="28" s="1"/>
  <c r="G94" i="28"/>
  <c r="F94" i="28"/>
  <c r="E94" i="28"/>
  <c r="N93" i="28"/>
  <c r="M93" i="28"/>
  <c r="L93" i="28"/>
  <c r="M92" i="28"/>
  <c r="N92" i="28" s="1"/>
  <c r="L92" i="28"/>
  <c r="K91" i="28"/>
  <c r="J91" i="28"/>
  <c r="I91" i="28"/>
  <c r="H91" i="28"/>
  <c r="L91" i="28" s="1"/>
  <c r="M91" i="28" s="1"/>
  <c r="N91" i="28" s="1"/>
  <c r="G91" i="28"/>
  <c r="F91" i="28"/>
  <c r="E91" i="28"/>
  <c r="N90" i="28"/>
  <c r="M90" i="28"/>
  <c r="L90" i="28"/>
  <c r="M89" i="28"/>
  <c r="N89" i="28" s="1"/>
  <c r="L89" i="28"/>
  <c r="K88" i="28"/>
  <c r="J88" i="28"/>
  <c r="I88" i="28"/>
  <c r="H88" i="28"/>
  <c r="L88" i="28" s="1"/>
  <c r="M88" i="28" s="1"/>
  <c r="N88" i="28" s="1"/>
  <c r="G88" i="28"/>
  <c r="F88" i="28"/>
  <c r="E88" i="28"/>
  <c r="N87" i="28"/>
  <c r="M87" i="28"/>
  <c r="L87" i="28"/>
  <c r="M86" i="28"/>
  <c r="N86" i="28" s="1"/>
  <c r="L86" i="28"/>
  <c r="K85" i="28"/>
  <c r="J85" i="28"/>
  <c r="I85" i="28"/>
  <c r="H85" i="28"/>
  <c r="L85" i="28" s="1"/>
  <c r="M85" i="28" s="1"/>
  <c r="N85" i="28" s="1"/>
  <c r="G85" i="28"/>
  <c r="F85" i="28"/>
  <c r="E85" i="28"/>
  <c r="N84" i="28"/>
  <c r="M84" i="28"/>
  <c r="L84" i="28"/>
  <c r="M83" i="28"/>
  <c r="N83" i="28" s="1"/>
  <c r="L83" i="28"/>
  <c r="K82" i="28"/>
  <c r="J82" i="28"/>
  <c r="I82" i="28"/>
  <c r="H82" i="28"/>
  <c r="L82" i="28" s="1"/>
  <c r="M82" i="28" s="1"/>
  <c r="N82" i="28" s="1"/>
  <c r="G82" i="28"/>
  <c r="F82" i="28"/>
  <c r="E82" i="28"/>
  <c r="N81" i="28"/>
  <c r="M81" i="28"/>
  <c r="L81" i="28"/>
  <c r="M80" i="28"/>
  <c r="N80" i="28" s="1"/>
  <c r="L80" i="28"/>
  <c r="K79" i="28"/>
  <c r="J79" i="28"/>
  <c r="I79" i="28"/>
  <c r="H79" i="28"/>
  <c r="L79" i="28" s="1"/>
  <c r="M79" i="28" s="1"/>
  <c r="N79" i="28" s="1"/>
  <c r="G79" i="28"/>
  <c r="F79" i="28"/>
  <c r="E79" i="28"/>
  <c r="N78" i="28"/>
  <c r="M78" i="28"/>
  <c r="L78" i="28"/>
  <c r="M77" i="28"/>
  <c r="N77" i="28" s="1"/>
  <c r="L77" i="28"/>
  <c r="L76" i="28"/>
  <c r="M76" i="28" s="1"/>
  <c r="N76" i="28" s="1"/>
  <c r="K76" i="28"/>
  <c r="J76" i="28"/>
  <c r="I76" i="28"/>
  <c r="I127" i="28" s="1"/>
  <c r="H76" i="28"/>
  <c r="H127" i="28" s="1"/>
  <c r="G76" i="28"/>
  <c r="G127" i="28" s="1"/>
  <c r="F76" i="28"/>
  <c r="E76" i="28"/>
  <c r="E127" i="28" s="1"/>
  <c r="N75" i="28"/>
  <c r="M75" i="28"/>
  <c r="L75" i="28"/>
  <c r="M74" i="28"/>
  <c r="N74" i="28" s="1"/>
  <c r="L74" i="28"/>
  <c r="L73" i="28"/>
  <c r="M73" i="28" s="1"/>
  <c r="N73" i="28" s="1"/>
  <c r="K73" i="28"/>
  <c r="K127" i="28" s="1"/>
  <c r="L72" i="28"/>
  <c r="M72" i="28" s="1"/>
  <c r="N72" i="28" s="1"/>
  <c r="L71" i="28"/>
  <c r="M71" i="28" s="1"/>
  <c r="N71" i="28" s="1"/>
  <c r="B29" i="6"/>
  <c r="B28" i="6"/>
  <c r="B27" i="6"/>
  <c r="B26" i="6"/>
  <c r="B24" i="6"/>
  <c r="B22" i="6"/>
  <c r="C14" i="11"/>
  <c r="C13" i="11"/>
  <c r="C12" i="11"/>
  <c r="C11" i="11"/>
  <c r="D12" i="11"/>
  <c r="E8" i="11"/>
  <c r="E12" i="11" s="1"/>
  <c r="D8" i="11"/>
  <c r="D11" i="11" s="1"/>
  <c r="C8" i="11"/>
  <c r="C27" i="16"/>
  <c r="D27" i="16"/>
  <c r="E27" i="16"/>
  <c r="F27" i="16"/>
  <c r="G27" i="16"/>
  <c r="H27" i="16"/>
  <c r="B27" i="16"/>
  <c r="L127" i="28" l="1"/>
  <c r="M127" i="28" s="1"/>
  <c r="N127" i="28" s="1"/>
  <c r="C15" i="11"/>
  <c r="D14" i="11"/>
  <c r="E14" i="11"/>
  <c r="E11" i="11"/>
  <c r="E15" i="11" s="1"/>
  <c r="D13" i="11"/>
  <c r="D15" i="11" s="1"/>
  <c r="E13" i="11"/>
  <c r="F27" i="13"/>
  <c r="D25" i="13"/>
  <c r="D26" i="13"/>
  <c r="D27" i="13"/>
  <c r="D28" i="13"/>
  <c r="D29" i="13"/>
  <c r="D24" i="13"/>
  <c r="D16" i="13"/>
  <c r="D17" i="13"/>
  <c r="D18" i="13"/>
  <c r="D19" i="13"/>
  <c r="D20" i="13"/>
  <c r="D15" i="13"/>
  <c r="D7" i="13"/>
  <c r="D8" i="13"/>
  <c r="D9" i="13"/>
  <c r="D10" i="13"/>
  <c r="D11" i="13"/>
  <c r="D6" i="13"/>
  <c r="E29" i="13"/>
  <c r="F29" i="13" s="1"/>
  <c r="F28" i="13"/>
  <c r="E28" i="13"/>
  <c r="E27" i="13"/>
  <c r="E26" i="13"/>
  <c r="F26" i="13" s="1"/>
  <c r="E25" i="13"/>
  <c r="F25" i="13" s="1"/>
  <c r="F24" i="13"/>
  <c r="E24" i="13"/>
  <c r="E20" i="13"/>
  <c r="F20" i="13" s="1"/>
  <c r="E19" i="13"/>
  <c r="F19" i="13" s="1"/>
  <c r="E18" i="13"/>
  <c r="F18" i="13" s="1"/>
  <c r="F17" i="13"/>
  <c r="E17" i="13"/>
  <c r="E16" i="13"/>
  <c r="F16" i="13" s="1"/>
  <c r="E15" i="13"/>
  <c r="F15" i="13" s="1"/>
  <c r="E11" i="13"/>
  <c r="F11" i="13" s="1"/>
  <c r="F10" i="13"/>
  <c r="E10" i="13"/>
  <c r="E9" i="13"/>
  <c r="F9" i="13" s="1"/>
  <c r="E8" i="13"/>
  <c r="F8" i="13" s="1"/>
  <c r="E7" i="13"/>
  <c r="F7" i="13" s="1"/>
  <c r="F6" i="13"/>
  <c r="E6" i="13"/>
  <c r="I107" i="21"/>
  <c r="I24" i="14" l="1"/>
  <c r="I23" i="14"/>
  <c r="G27" i="14"/>
  <c r="C27" i="14"/>
  <c r="C28" i="14" s="1"/>
  <c r="D27" i="14"/>
  <c r="E27" i="14"/>
  <c r="F27" i="14"/>
  <c r="H27" i="14"/>
  <c r="B27" i="14"/>
  <c r="D30" i="10" l="1"/>
  <c r="I3" i="15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B27" i="15"/>
  <c r="C27" i="15"/>
  <c r="D27" i="15"/>
  <c r="E27" i="15"/>
  <c r="F27" i="15"/>
  <c r="G27" i="15"/>
  <c r="H27" i="15"/>
  <c r="I27" i="15"/>
  <c r="I28" i="15" s="1"/>
  <c r="B28" i="15"/>
  <c r="C28" i="15"/>
  <c r="D28" i="15"/>
  <c r="E28" i="15"/>
  <c r="F28" i="15"/>
  <c r="G28" i="15"/>
  <c r="H28" i="15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3" i="16"/>
  <c r="I27" i="16" s="1"/>
  <c r="H28" i="14"/>
  <c r="G28" i="14"/>
  <c r="F28" i="14"/>
  <c r="E28" i="14"/>
  <c r="D28" i="14"/>
  <c r="B28" i="14"/>
  <c r="I26" i="14"/>
  <c r="I25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3" i="14"/>
  <c r="C30" i="10"/>
  <c r="B30" i="10"/>
  <c r="I27" i="14" l="1"/>
  <c r="I28" i="14" l="1"/>
  <c r="G31" i="24"/>
  <c r="K20" i="24"/>
  <c r="K10" i="24"/>
  <c r="K90" i="22"/>
  <c r="L10" i="22"/>
  <c r="K10" i="22"/>
  <c r="L83" i="21"/>
  <c r="K82" i="21"/>
  <c r="M65" i="21"/>
  <c r="L63" i="21"/>
  <c r="K63" i="21"/>
  <c r="M40" i="21"/>
  <c r="L40" i="21"/>
  <c r="K40" i="21"/>
  <c r="M28" i="21"/>
  <c r="L28" i="21"/>
  <c r="K28" i="21"/>
  <c r="L15" i="21"/>
  <c r="K15" i="21"/>
  <c r="M16" i="21"/>
  <c r="M9" i="21"/>
  <c r="M7" i="28"/>
  <c r="L7" i="28"/>
  <c r="L8" i="28"/>
  <c r="E5" i="6" l="1"/>
  <c r="E4" i="6"/>
  <c r="E3" i="6"/>
  <c r="E2" i="6"/>
  <c r="D3" i="6"/>
  <c r="D2" i="6"/>
  <c r="C5" i="6"/>
  <c r="C4" i="6"/>
  <c r="C3" i="6"/>
  <c r="C2" i="6"/>
  <c r="B5" i="6"/>
  <c r="B4" i="6"/>
  <c r="B3" i="6"/>
  <c r="K9" i="22"/>
  <c r="K83" i="21"/>
  <c r="K26" i="21"/>
  <c r="L26" i="21" s="1"/>
  <c r="M26" i="21" s="1"/>
  <c r="K9" i="21"/>
  <c r="B2" i="6"/>
  <c r="N36" i="30"/>
  <c r="M36" i="30"/>
  <c r="L36" i="30"/>
  <c r="L10" i="30"/>
  <c r="M10" i="30" s="1"/>
  <c r="N10" i="30" s="1"/>
  <c r="L7" i="30"/>
  <c r="M7" i="30" s="1"/>
  <c r="N7" i="30" s="1"/>
  <c r="J26" i="30"/>
  <c r="I26" i="30"/>
  <c r="H26" i="30"/>
  <c r="G26" i="30"/>
  <c r="F26" i="30"/>
  <c r="E26" i="30"/>
  <c r="J25" i="30"/>
  <c r="I25" i="30"/>
  <c r="H25" i="30"/>
  <c r="G25" i="30"/>
  <c r="F25" i="30"/>
  <c r="E25" i="30"/>
  <c r="J24" i="30"/>
  <c r="I24" i="30"/>
  <c r="H24" i="30"/>
  <c r="G24" i="30"/>
  <c r="F24" i="30"/>
  <c r="E24" i="30"/>
  <c r="J21" i="30"/>
  <c r="I21" i="30"/>
  <c r="H21" i="30"/>
  <c r="G21" i="30"/>
  <c r="F21" i="30"/>
  <c r="E21" i="30"/>
  <c r="J18" i="30"/>
  <c r="I18" i="30"/>
  <c r="H18" i="30"/>
  <c r="G18" i="30"/>
  <c r="F18" i="30"/>
  <c r="E18" i="30"/>
  <c r="J15" i="30"/>
  <c r="I15" i="30"/>
  <c r="H15" i="30"/>
  <c r="G15" i="30"/>
  <c r="F15" i="30"/>
  <c r="E15" i="30"/>
  <c r="J12" i="30"/>
  <c r="I12" i="30"/>
  <c r="H12" i="30"/>
  <c r="G12" i="30"/>
  <c r="F12" i="30"/>
  <c r="E12" i="30"/>
  <c r="J9" i="30"/>
  <c r="I9" i="30"/>
  <c r="I27" i="30" s="1"/>
  <c r="H9" i="30"/>
  <c r="H27" i="30" s="1"/>
  <c r="G9" i="30"/>
  <c r="F9" i="30"/>
  <c r="E9" i="30"/>
  <c r="E27" i="30" s="1"/>
  <c r="F27" i="30" l="1"/>
  <c r="J27" i="30"/>
  <c r="G27" i="30"/>
  <c r="L52" i="27" l="1"/>
  <c r="E62" i="28"/>
  <c r="E61" i="28"/>
  <c r="J60" i="28"/>
  <c r="I60" i="28"/>
  <c r="H60" i="28"/>
  <c r="G60" i="28"/>
  <c r="F60" i="28"/>
  <c r="E60" i="28"/>
  <c r="J57" i="28"/>
  <c r="I57" i="28"/>
  <c r="H57" i="28"/>
  <c r="G57" i="28"/>
  <c r="F57" i="28"/>
  <c r="E57" i="28"/>
  <c r="J54" i="28"/>
  <c r="I54" i="28"/>
  <c r="H54" i="28"/>
  <c r="G54" i="28"/>
  <c r="F54" i="28"/>
  <c r="E54" i="28"/>
  <c r="J51" i="28"/>
  <c r="I51" i="28"/>
  <c r="H51" i="28"/>
  <c r="G51" i="28"/>
  <c r="F51" i="28"/>
  <c r="E51" i="28"/>
  <c r="J48" i="28"/>
  <c r="I48" i="28"/>
  <c r="H48" i="28"/>
  <c r="G48" i="28"/>
  <c r="F48" i="28"/>
  <c r="E48" i="28"/>
  <c r="J45" i="28"/>
  <c r="I45" i="28"/>
  <c r="H45" i="28"/>
  <c r="G45" i="28"/>
  <c r="F45" i="28"/>
  <c r="E45" i="28"/>
  <c r="J42" i="28"/>
  <c r="I42" i="28"/>
  <c r="H42" i="28"/>
  <c r="G42" i="28"/>
  <c r="F42" i="28"/>
  <c r="E42" i="28"/>
  <c r="J39" i="28"/>
  <c r="I39" i="28"/>
  <c r="H39" i="28"/>
  <c r="G39" i="28"/>
  <c r="F39" i="28"/>
  <c r="E39" i="28"/>
  <c r="J36" i="28"/>
  <c r="I36" i="28"/>
  <c r="H36" i="28"/>
  <c r="G36" i="28"/>
  <c r="F36" i="28"/>
  <c r="E36" i="28"/>
  <c r="J33" i="28"/>
  <c r="I33" i="28"/>
  <c r="H33" i="28"/>
  <c r="G33" i="28"/>
  <c r="F33" i="28"/>
  <c r="E33" i="28"/>
  <c r="J30" i="28"/>
  <c r="I30" i="28"/>
  <c r="H30" i="28"/>
  <c r="G30" i="28"/>
  <c r="F30" i="28"/>
  <c r="E30" i="28"/>
  <c r="J27" i="28"/>
  <c r="I27" i="28"/>
  <c r="H27" i="28"/>
  <c r="G27" i="28"/>
  <c r="F27" i="28"/>
  <c r="E27" i="28"/>
  <c r="J24" i="28"/>
  <c r="I24" i="28"/>
  <c r="H24" i="28"/>
  <c r="G24" i="28"/>
  <c r="F24" i="28"/>
  <c r="E24" i="28"/>
  <c r="J21" i="28"/>
  <c r="I21" i="28"/>
  <c r="H21" i="28"/>
  <c r="G21" i="28"/>
  <c r="F21" i="28"/>
  <c r="E21" i="28"/>
  <c r="J18" i="28"/>
  <c r="I18" i="28"/>
  <c r="H18" i="28"/>
  <c r="G18" i="28"/>
  <c r="F18" i="28"/>
  <c r="E18" i="28"/>
  <c r="J15" i="28"/>
  <c r="I15" i="28"/>
  <c r="H15" i="28"/>
  <c r="G15" i="28"/>
  <c r="F15" i="28"/>
  <c r="F63" i="28" s="1"/>
  <c r="E15" i="28"/>
  <c r="J12" i="28"/>
  <c r="I12" i="28"/>
  <c r="H12" i="28"/>
  <c r="H63" i="28" s="1"/>
  <c r="G12" i="28"/>
  <c r="G63" i="28" s="1"/>
  <c r="F12" i="28"/>
  <c r="E12" i="28"/>
  <c r="F61" i="28"/>
  <c r="G61" i="28"/>
  <c r="H61" i="28"/>
  <c r="I61" i="28"/>
  <c r="J61" i="28"/>
  <c r="F62" i="28"/>
  <c r="G62" i="28"/>
  <c r="H62" i="28"/>
  <c r="I62" i="28"/>
  <c r="J62" i="28"/>
  <c r="J63" i="28"/>
  <c r="N7" i="28"/>
  <c r="M8" i="28"/>
  <c r="N8" i="28" s="1"/>
  <c r="L10" i="28"/>
  <c r="M10" i="28" s="1"/>
  <c r="N10" i="28" s="1"/>
  <c r="L11" i="28"/>
  <c r="M11" i="28" s="1"/>
  <c r="N11" i="28" s="1"/>
  <c r="L13" i="28"/>
  <c r="M13" i="28" s="1"/>
  <c r="N13" i="28" s="1"/>
  <c r="L14" i="28"/>
  <c r="M14" i="28" s="1"/>
  <c r="N14" i="28" s="1"/>
  <c r="L16" i="28"/>
  <c r="M16" i="28" s="1"/>
  <c r="N16" i="28" s="1"/>
  <c r="L17" i="28"/>
  <c r="M17" i="28" s="1"/>
  <c r="N17" i="28" s="1"/>
  <c r="L19" i="28"/>
  <c r="M19" i="28" s="1"/>
  <c r="N19" i="28" s="1"/>
  <c r="L20" i="28"/>
  <c r="M20" i="28" s="1"/>
  <c r="N20" i="28" s="1"/>
  <c r="L22" i="28"/>
  <c r="M22" i="28" s="1"/>
  <c r="N22" i="28" s="1"/>
  <c r="L23" i="28"/>
  <c r="M23" i="28" s="1"/>
  <c r="N23" i="28" s="1"/>
  <c r="L25" i="28"/>
  <c r="M25" i="28" s="1"/>
  <c r="N25" i="28" s="1"/>
  <c r="L26" i="28"/>
  <c r="M26" i="28" s="1"/>
  <c r="N26" i="28" s="1"/>
  <c r="L28" i="28"/>
  <c r="M28" i="28" s="1"/>
  <c r="N28" i="28" s="1"/>
  <c r="L29" i="28"/>
  <c r="M29" i="28" s="1"/>
  <c r="N29" i="28" s="1"/>
  <c r="L31" i="28"/>
  <c r="M31" i="28" s="1"/>
  <c r="N31" i="28" s="1"/>
  <c r="L32" i="28"/>
  <c r="M32" i="28" s="1"/>
  <c r="N32" i="28" s="1"/>
  <c r="L34" i="28"/>
  <c r="M34" i="28" s="1"/>
  <c r="N34" i="28" s="1"/>
  <c r="L35" i="28"/>
  <c r="M35" i="28" s="1"/>
  <c r="N35" i="28" s="1"/>
  <c r="L37" i="28"/>
  <c r="M37" i="28" s="1"/>
  <c r="N37" i="28" s="1"/>
  <c r="L38" i="28"/>
  <c r="M38" i="28" s="1"/>
  <c r="N38" i="28" s="1"/>
  <c r="L40" i="28"/>
  <c r="M40" i="28" s="1"/>
  <c r="N40" i="28" s="1"/>
  <c r="L41" i="28"/>
  <c r="M41" i="28" s="1"/>
  <c r="N41" i="28" s="1"/>
  <c r="L43" i="28"/>
  <c r="M43" i="28" s="1"/>
  <c r="N43" i="28" s="1"/>
  <c r="L44" i="28"/>
  <c r="M44" i="28" s="1"/>
  <c r="N44" i="28" s="1"/>
  <c r="L46" i="28"/>
  <c r="M46" i="28" s="1"/>
  <c r="N46" i="28" s="1"/>
  <c r="L47" i="28"/>
  <c r="M47" i="28" s="1"/>
  <c r="N47" i="28" s="1"/>
  <c r="L49" i="28"/>
  <c r="M49" i="28" s="1"/>
  <c r="N49" i="28" s="1"/>
  <c r="L50" i="28"/>
  <c r="M50" i="28" s="1"/>
  <c r="N50" i="28" s="1"/>
  <c r="L52" i="28"/>
  <c r="M52" i="28" s="1"/>
  <c r="N52" i="28" s="1"/>
  <c r="L53" i="28"/>
  <c r="M53" i="28" s="1"/>
  <c r="N53" i="28" s="1"/>
  <c r="L55" i="28"/>
  <c r="M55" i="28" s="1"/>
  <c r="N55" i="28" s="1"/>
  <c r="L56" i="28"/>
  <c r="M56" i="28" s="1"/>
  <c r="N56" i="28" s="1"/>
  <c r="L58" i="28"/>
  <c r="M58" i="28" s="1"/>
  <c r="N58" i="28" s="1"/>
  <c r="L59" i="28"/>
  <c r="M59" i="28" s="1"/>
  <c r="N59" i="28" s="1"/>
  <c r="K62" i="28"/>
  <c r="K61" i="28"/>
  <c r="K60" i="28"/>
  <c r="K57" i="28"/>
  <c r="K54" i="28"/>
  <c r="K51" i="28"/>
  <c r="K48" i="28"/>
  <c r="K45" i="28"/>
  <c r="K42" i="28"/>
  <c r="K39" i="28"/>
  <c r="K36" i="28"/>
  <c r="K33" i="28"/>
  <c r="K30" i="28"/>
  <c r="K27" i="28"/>
  <c r="K24" i="28"/>
  <c r="K21" i="28"/>
  <c r="K18" i="28"/>
  <c r="K15" i="28"/>
  <c r="K12" i="28"/>
  <c r="K9" i="28"/>
  <c r="N53" i="27"/>
  <c r="N54" i="27"/>
  <c r="N55" i="27"/>
  <c r="N56" i="27"/>
  <c r="N57" i="27"/>
  <c r="N58" i="27"/>
  <c r="N59" i="27"/>
  <c r="N60" i="27"/>
  <c r="N61" i="27"/>
  <c r="N62" i="27"/>
  <c r="N63" i="27"/>
  <c r="N64" i="27"/>
  <c r="N65" i="27"/>
  <c r="N66" i="27"/>
  <c r="N67" i="27"/>
  <c r="N68" i="27"/>
  <c r="N69" i="27"/>
  <c r="N70" i="27"/>
  <c r="N71" i="27"/>
  <c r="N72" i="27"/>
  <c r="N73" i="27"/>
  <c r="N74" i="27"/>
  <c r="N75" i="27"/>
  <c r="N76" i="27"/>
  <c r="N77" i="27"/>
  <c r="N78" i="27"/>
  <c r="N79" i="27"/>
  <c r="N80" i="27"/>
  <c r="N81" i="27"/>
  <c r="N82" i="27"/>
  <c r="N83" i="27"/>
  <c r="N84" i="27"/>
  <c r="N85" i="27"/>
  <c r="N86" i="27"/>
  <c r="N87" i="27"/>
  <c r="N88" i="27"/>
  <c r="N89" i="27"/>
  <c r="N90" i="27"/>
  <c r="N12" i="27"/>
  <c r="N15" i="27"/>
  <c r="N16" i="27"/>
  <c r="N17" i="27"/>
  <c r="N18" i="27"/>
  <c r="N19" i="27"/>
  <c r="N20" i="27"/>
  <c r="N21" i="27"/>
  <c r="N22" i="27"/>
  <c r="N23" i="27"/>
  <c r="N24" i="27"/>
  <c r="N25" i="27"/>
  <c r="N26" i="27"/>
  <c r="N27" i="27"/>
  <c r="N28" i="27"/>
  <c r="N29" i="27"/>
  <c r="N30" i="27"/>
  <c r="N31" i="27"/>
  <c r="N32" i="27"/>
  <c r="N33" i="27"/>
  <c r="N34" i="27"/>
  <c r="N35" i="27"/>
  <c r="N36" i="27"/>
  <c r="N37" i="27"/>
  <c r="N38" i="27"/>
  <c r="N39" i="27"/>
  <c r="N40" i="27"/>
  <c r="N41" i="27"/>
  <c r="K89" i="27"/>
  <c r="J89" i="27"/>
  <c r="I89" i="27"/>
  <c r="H89" i="27"/>
  <c r="G89" i="27"/>
  <c r="F89" i="27"/>
  <c r="E89" i="27"/>
  <c r="L89" i="27" s="1"/>
  <c r="M89" i="27" s="1"/>
  <c r="K88" i="27"/>
  <c r="J88" i="27"/>
  <c r="I88" i="27"/>
  <c r="H88" i="27"/>
  <c r="G88" i="27"/>
  <c r="F88" i="27"/>
  <c r="E88" i="27"/>
  <c r="L88" i="27" s="1"/>
  <c r="M88" i="27" s="1"/>
  <c r="K87" i="27"/>
  <c r="J87" i="27"/>
  <c r="I87" i="27"/>
  <c r="H87" i="27"/>
  <c r="G87" i="27"/>
  <c r="F87" i="27"/>
  <c r="E87" i="27"/>
  <c r="L87" i="27" s="1"/>
  <c r="M87" i="27" s="1"/>
  <c r="L86" i="27"/>
  <c r="M86" i="27" s="1"/>
  <c r="L85" i="27"/>
  <c r="M85" i="27" s="1"/>
  <c r="L84" i="27"/>
  <c r="M84" i="27" s="1"/>
  <c r="L83" i="27"/>
  <c r="M83" i="27" s="1"/>
  <c r="L82" i="27"/>
  <c r="M82" i="27" s="1"/>
  <c r="K81" i="27"/>
  <c r="J81" i="27"/>
  <c r="I81" i="27"/>
  <c r="H81" i="27"/>
  <c r="L81" i="27" s="1"/>
  <c r="M81" i="27" s="1"/>
  <c r="G81" i="27"/>
  <c r="F81" i="27"/>
  <c r="E81" i="27"/>
  <c r="L80" i="27"/>
  <c r="M80" i="27" s="1"/>
  <c r="L79" i="27"/>
  <c r="M79" i="27" s="1"/>
  <c r="K78" i="27"/>
  <c r="J78" i="27"/>
  <c r="I78" i="27"/>
  <c r="H78" i="27"/>
  <c r="L78" i="27" s="1"/>
  <c r="M78" i="27" s="1"/>
  <c r="G78" i="27"/>
  <c r="F78" i="27"/>
  <c r="E78" i="27"/>
  <c r="M77" i="27"/>
  <c r="L77" i="27"/>
  <c r="M76" i="27"/>
  <c r="L76" i="27"/>
  <c r="K75" i="27"/>
  <c r="J75" i="27"/>
  <c r="I75" i="27"/>
  <c r="H75" i="27"/>
  <c r="G75" i="27"/>
  <c r="F75" i="27"/>
  <c r="E75" i="27"/>
  <c r="L75" i="27" s="1"/>
  <c r="M75" i="27" s="1"/>
  <c r="M74" i="27"/>
  <c r="L74" i="27"/>
  <c r="M73" i="27"/>
  <c r="L73" i="27"/>
  <c r="K72" i="27"/>
  <c r="J72" i="27"/>
  <c r="I72" i="27"/>
  <c r="H72" i="27"/>
  <c r="G72" i="27"/>
  <c r="F72" i="27"/>
  <c r="E72" i="27"/>
  <c r="L72" i="27" s="1"/>
  <c r="M72" i="27" s="1"/>
  <c r="M71" i="27"/>
  <c r="L71" i="27"/>
  <c r="M70" i="27"/>
  <c r="L70" i="27"/>
  <c r="K69" i="27"/>
  <c r="J69" i="27"/>
  <c r="I69" i="27"/>
  <c r="H69" i="27"/>
  <c r="G69" i="27"/>
  <c r="F69" i="27"/>
  <c r="E69" i="27"/>
  <c r="L69" i="27" s="1"/>
  <c r="M69" i="27" s="1"/>
  <c r="L68" i="27"/>
  <c r="M68" i="27" s="1"/>
  <c r="L67" i="27"/>
  <c r="M67" i="27" s="1"/>
  <c r="K66" i="27"/>
  <c r="J66" i="27"/>
  <c r="I66" i="27"/>
  <c r="H66" i="27"/>
  <c r="L66" i="27" s="1"/>
  <c r="M66" i="27" s="1"/>
  <c r="G66" i="27"/>
  <c r="F66" i="27"/>
  <c r="E66" i="27"/>
  <c r="M65" i="27"/>
  <c r="L65" i="27"/>
  <c r="M64" i="27"/>
  <c r="L64" i="27"/>
  <c r="K63" i="27"/>
  <c r="K90" i="27" s="1"/>
  <c r="J63" i="27"/>
  <c r="J90" i="27" s="1"/>
  <c r="I63" i="27"/>
  <c r="I90" i="27" s="1"/>
  <c r="H63" i="27"/>
  <c r="H90" i="27" s="1"/>
  <c r="G63" i="27"/>
  <c r="G90" i="27" s="1"/>
  <c r="F63" i="27"/>
  <c r="F90" i="27" s="1"/>
  <c r="E63" i="27"/>
  <c r="L63" i="27" s="1"/>
  <c r="M63" i="27" s="1"/>
  <c r="M62" i="27"/>
  <c r="L62" i="27"/>
  <c r="M61" i="27"/>
  <c r="L61" i="27"/>
  <c r="K60" i="27"/>
  <c r="J60" i="27"/>
  <c r="I60" i="27"/>
  <c r="H60" i="27"/>
  <c r="G60" i="27"/>
  <c r="F60" i="27"/>
  <c r="E60" i="27"/>
  <c r="L60" i="27" s="1"/>
  <c r="M60" i="27" s="1"/>
  <c r="M59" i="27"/>
  <c r="L59" i="27"/>
  <c r="M58" i="27"/>
  <c r="L58" i="27"/>
  <c r="K57" i="27"/>
  <c r="J57" i="27"/>
  <c r="I57" i="27"/>
  <c r="H57" i="27"/>
  <c r="G57" i="27"/>
  <c r="F57" i="27"/>
  <c r="E57" i="27"/>
  <c r="L57" i="27" s="1"/>
  <c r="M57" i="27" s="1"/>
  <c r="L56" i="27"/>
  <c r="M56" i="27" s="1"/>
  <c r="L55" i="27"/>
  <c r="M55" i="27" s="1"/>
  <c r="K54" i="27"/>
  <c r="J54" i="27"/>
  <c r="I54" i="27"/>
  <c r="H54" i="27"/>
  <c r="L54" i="27" s="1"/>
  <c r="M54" i="27" s="1"/>
  <c r="G54" i="27"/>
  <c r="F54" i="27"/>
  <c r="E54" i="27"/>
  <c r="L53" i="27"/>
  <c r="M53" i="27" s="1"/>
  <c r="M52" i="27"/>
  <c r="N52" i="27" s="1"/>
  <c r="K43" i="27"/>
  <c r="J43" i="27"/>
  <c r="I43" i="27"/>
  <c r="H43" i="27"/>
  <c r="G43" i="27"/>
  <c r="F43" i="27"/>
  <c r="E43" i="27"/>
  <c r="K42" i="27"/>
  <c r="J42" i="27"/>
  <c r="I42" i="27"/>
  <c r="H42" i="27"/>
  <c r="G42" i="27"/>
  <c r="F42" i="27"/>
  <c r="E42" i="27"/>
  <c r="L42" i="27" s="1"/>
  <c r="M42" i="27" s="1"/>
  <c r="N42" i="27" s="1"/>
  <c r="K41" i="27"/>
  <c r="J41" i="27"/>
  <c r="I41" i="27"/>
  <c r="H41" i="27"/>
  <c r="L41" i="27" s="1"/>
  <c r="M41" i="27" s="1"/>
  <c r="G41" i="27"/>
  <c r="F41" i="27"/>
  <c r="E41" i="27"/>
  <c r="L40" i="27"/>
  <c r="M40" i="27" s="1"/>
  <c r="L39" i="27"/>
  <c r="M39" i="27" s="1"/>
  <c r="L38" i="27"/>
  <c r="M38" i="27" s="1"/>
  <c r="L37" i="27"/>
  <c r="M37" i="27" s="1"/>
  <c r="L36" i="27"/>
  <c r="M36" i="27" s="1"/>
  <c r="K35" i="27"/>
  <c r="J35" i="27"/>
  <c r="I35" i="27"/>
  <c r="H35" i="27"/>
  <c r="G35" i="27"/>
  <c r="L35" i="27" s="1"/>
  <c r="M35" i="27" s="1"/>
  <c r="F35" i="27"/>
  <c r="E35" i="27"/>
  <c r="L34" i="27"/>
  <c r="M34" i="27" s="1"/>
  <c r="L33" i="27"/>
  <c r="M33" i="27" s="1"/>
  <c r="K32" i="27"/>
  <c r="J32" i="27"/>
  <c r="I32" i="27"/>
  <c r="H32" i="27"/>
  <c r="G32" i="27"/>
  <c r="F32" i="27"/>
  <c r="E32" i="27"/>
  <c r="L32" i="27" s="1"/>
  <c r="M32" i="27" s="1"/>
  <c r="M31" i="27"/>
  <c r="L31" i="27"/>
  <c r="M30" i="27"/>
  <c r="L30" i="27"/>
  <c r="K29" i="27"/>
  <c r="J29" i="27"/>
  <c r="I29" i="27"/>
  <c r="H29" i="27"/>
  <c r="G29" i="27"/>
  <c r="F29" i="27"/>
  <c r="E29" i="27"/>
  <c r="L29" i="27" s="1"/>
  <c r="M29" i="27" s="1"/>
  <c r="L28" i="27"/>
  <c r="M28" i="27" s="1"/>
  <c r="L27" i="27"/>
  <c r="M27" i="27" s="1"/>
  <c r="K26" i="27"/>
  <c r="J26" i="27"/>
  <c r="I26" i="27"/>
  <c r="H26" i="27"/>
  <c r="L26" i="27" s="1"/>
  <c r="M26" i="27" s="1"/>
  <c r="G26" i="27"/>
  <c r="F26" i="27"/>
  <c r="E26" i="27"/>
  <c r="L25" i="27"/>
  <c r="M25" i="27" s="1"/>
  <c r="L24" i="27"/>
  <c r="M24" i="27" s="1"/>
  <c r="K23" i="27"/>
  <c r="J23" i="27"/>
  <c r="I23" i="27"/>
  <c r="H23" i="27"/>
  <c r="G23" i="27"/>
  <c r="F23" i="27"/>
  <c r="E23" i="27"/>
  <c r="L22" i="27"/>
  <c r="M22" i="27" s="1"/>
  <c r="L21" i="27"/>
  <c r="M21" i="27" s="1"/>
  <c r="K20" i="27"/>
  <c r="J20" i="27"/>
  <c r="I20" i="27"/>
  <c r="H20" i="27"/>
  <c r="G20" i="27"/>
  <c r="F20" i="27"/>
  <c r="E20" i="27"/>
  <c r="L20" i="27" s="1"/>
  <c r="M20" i="27" s="1"/>
  <c r="M19" i="27"/>
  <c r="L19" i="27"/>
  <c r="M18" i="27"/>
  <c r="L18" i="27"/>
  <c r="K17" i="27"/>
  <c r="J17" i="27"/>
  <c r="J44" i="27" s="1"/>
  <c r="I17" i="27"/>
  <c r="H17" i="27"/>
  <c r="G17" i="27"/>
  <c r="F17" i="27"/>
  <c r="E17" i="27"/>
  <c r="L16" i="27"/>
  <c r="M16" i="27" s="1"/>
  <c r="L15" i="27"/>
  <c r="M15" i="27" s="1"/>
  <c r="K14" i="27"/>
  <c r="J14" i="27"/>
  <c r="I14" i="27"/>
  <c r="H14" i="27"/>
  <c r="G14" i="27"/>
  <c r="F14" i="27"/>
  <c r="E14" i="27"/>
  <c r="L13" i="27"/>
  <c r="M13" i="27" s="1"/>
  <c r="N13" i="27" s="1"/>
  <c r="L12" i="27"/>
  <c r="M12" i="27" s="1"/>
  <c r="K11" i="27"/>
  <c r="J11" i="27"/>
  <c r="I11" i="27"/>
  <c r="H11" i="27"/>
  <c r="G11" i="27"/>
  <c r="L11" i="27" s="1"/>
  <c r="M11" i="27" s="1"/>
  <c r="N11" i="27" s="1"/>
  <c r="F11" i="27"/>
  <c r="E11" i="27"/>
  <c r="L10" i="27"/>
  <c r="M10" i="27" s="1"/>
  <c r="N10" i="27" s="1"/>
  <c r="L9" i="27"/>
  <c r="M9" i="27" s="1"/>
  <c r="N9" i="27" s="1"/>
  <c r="K8" i="27"/>
  <c r="J8" i="27"/>
  <c r="I8" i="27"/>
  <c r="H8" i="27"/>
  <c r="G8" i="27"/>
  <c r="F8" i="27"/>
  <c r="E8" i="27"/>
  <c r="L8" i="27" s="1"/>
  <c r="M8" i="27" s="1"/>
  <c r="N8" i="27" s="1"/>
  <c r="L7" i="27"/>
  <c r="M7" i="27" s="1"/>
  <c r="N7" i="27" s="1"/>
  <c r="L6" i="27"/>
  <c r="M6" i="27" s="1"/>
  <c r="N6" i="27" s="1"/>
  <c r="L8" i="26"/>
  <c r="L10" i="26"/>
  <c r="L11" i="26"/>
  <c r="L13" i="26"/>
  <c r="L14" i="26"/>
  <c r="L16" i="26"/>
  <c r="L17" i="26"/>
  <c r="L19" i="26"/>
  <c r="L20" i="26"/>
  <c r="L22" i="26"/>
  <c r="L23" i="26"/>
  <c r="L25" i="26"/>
  <c r="L26" i="26"/>
  <c r="L28" i="26"/>
  <c r="L29" i="26"/>
  <c r="L31" i="26"/>
  <c r="L32" i="26"/>
  <c r="L7" i="26"/>
  <c r="L45" i="26"/>
  <c r="M45" i="26" s="1"/>
  <c r="N45" i="26" s="1"/>
  <c r="K9" i="26"/>
  <c r="K12" i="26"/>
  <c r="K15" i="26"/>
  <c r="K18" i="26"/>
  <c r="K21" i="26"/>
  <c r="K24" i="26"/>
  <c r="K27" i="26"/>
  <c r="K30" i="26"/>
  <c r="K33" i="26"/>
  <c r="K34" i="26"/>
  <c r="K35" i="26"/>
  <c r="J35" i="26"/>
  <c r="I35" i="26"/>
  <c r="H35" i="26"/>
  <c r="G35" i="26"/>
  <c r="F35" i="26"/>
  <c r="E35" i="26"/>
  <c r="J34" i="26"/>
  <c r="I34" i="26"/>
  <c r="H34" i="26"/>
  <c r="G34" i="26"/>
  <c r="F34" i="26"/>
  <c r="E34" i="26"/>
  <c r="J33" i="26"/>
  <c r="I33" i="26"/>
  <c r="H33" i="26"/>
  <c r="G33" i="26"/>
  <c r="F33" i="26"/>
  <c r="E33" i="26"/>
  <c r="J30" i="26"/>
  <c r="I30" i="26"/>
  <c r="H30" i="26"/>
  <c r="G30" i="26"/>
  <c r="F30" i="26"/>
  <c r="E30" i="26"/>
  <c r="J27" i="26"/>
  <c r="I27" i="26"/>
  <c r="H27" i="26"/>
  <c r="G27" i="26"/>
  <c r="F27" i="26"/>
  <c r="E27" i="26"/>
  <c r="J24" i="26"/>
  <c r="I24" i="26"/>
  <c r="H24" i="26"/>
  <c r="G24" i="26"/>
  <c r="F24" i="26"/>
  <c r="E24" i="26"/>
  <c r="J21" i="26"/>
  <c r="I21" i="26"/>
  <c r="H21" i="26"/>
  <c r="G21" i="26"/>
  <c r="F21" i="26"/>
  <c r="E21" i="26"/>
  <c r="J18" i="26"/>
  <c r="I18" i="26"/>
  <c r="H18" i="26"/>
  <c r="G18" i="26"/>
  <c r="F18" i="26"/>
  <c r="E18" i="26"/>
  <c r="J15" i="26"/>
  <c r="I15" i="26"/>
  <c r="H15" i="26"/>
  <c r="G15" i="26"/>
  <c r="F15" i="26"/>
  <c r="E15" i="26"/>
  <c r="J12" i="26"/>
  <c r="I12" i="26"/>
  <c r="H12" i="26"/>
  <c r="G12" i="26"/>
  <c r="F12" i="26"/>
  <c r="E12" i="26"/>
  <c r="J9" i="26"/>
  <c r="I9" i="26"/>
  <c r="H9" i="26"/>
  <c r="G9" i="26"/>
  <c r="F9" i="26"/>
  <c r="E9" i="26"/>
  <c r="I44" i="27" l="1"/>
  <c r="L43" i="27"/>
  <c r="M43" i="27" s="1"/>
  <c r="N43" i="27" s="1"/>
  <c r="E63" i="28"/>
  <c r="I63" i="28"/>
  <c r="L12" i="26"/>
  <c r="L18" i="26"/>
  <c r="L30" i="26"/>
  <c r="L34" i="26"/>
  <c r="L35" i="26"/>
  <c r="F44" i="27"/>
  <c r="L14" i="27"/>
  <c r="M14" i="27" s="1"/>
  <c r="N14" i="27" s="1"/>
  <c r="L62" i="28"/>
  <c r="M62" i="28" s="1"/>
  <c r="N62" i="28" s="1"/>
  <c r="L61" i="28"/>
  <c r="M61" i="28" s="1"/>
  <c r="N61" i="28" s="1"/>
  <c r="L9" i="28"/>
  <c r="M9" i="28" s="1"/>
  <c r="N9" i="28" s="1"/>
  <c r="K63" i="28"/>
  <c r="L9" i="26"/>
  <c r="L15" i="26"/>
  <c r="L21" i="26"/>
  <c r="L27" i="26"/>
  <c r="L33" i="26"/>
  <c r="L24" i="26"/>
  <c r="E44" i="27"/>
  <c r="L17" i="27"/>
  <c r="M17" i="27" s="1"/>
  <c r="G44" i="27"/>
  <c r="L23" i="27"/>
  <c r="M23" i="27" s="1"/>
  <c r="K44" i="27"/>
  <c r="H44" i="27"/>
  <c r="E90" i="27"/>
  <c r="L90" i="27" s="1"/>
  <c r="M90" i="27" s="1"/>
  <c r="I36" i="26"/>
  <c r="E36" i="26"/>
  <c r="J36" i="26"/>
  <c r="F36" i="26"/>
  <c r="K36" i="26"/>
  <c r="G36" i="26"/>
  <c r="H36" i="26"/>
  <c r="L36" i="26" l="1"/>
  <c r="L44" i="27"/>
  <c r="M44" i="27" s="1"/>
  <c r="N44" i="27" s="1"/>
  <c r="K9" i="24" l="1"/>
  <c r="K10" i="21"/>
  <c r="J19" i="21"/>
  <c r="D51" i="22"/>
  <c r="E51" i="22"/>
  <c r="F65" i="22" l="1"/>
  <c r="E65" i="22"/>
  <c r="G65" i="22"/>
  <c r="H65" i="22"/>
  <c r="I65" i="22"/>
  <c r="D65" i="22"/>
  <c r="E64" i="22"/>
  <c r="F64" i="22"/>
  <c r="G64" i="22"/>
  <c r="H64" i="22"/>
  <c r="I64" i="22"/>
  <c r="D64" i="22"/>
  <c r="D55" i="22"/>
  <c r="D66" i="22"/>
  <c r="E66" i="22"/>
  <c r="F66" i="22"/>
  <c r="G66" i="22"/>
  <c r="H66" i="22"/>
  <c r="I66" i="22"/>
  <c r="D67" i="22"/>
  <c r="E67" i="22"/>
  <c r="F67" i="22"/>
  <c r="G67" i="22"/>
  <c r="H67" i="22"/>
  <c r="I67" i="22"/>
  <c r="D68" i="22"/>
  <c r="E68" i="22"/>
  <c r="F68" i="22"/>
  <c r="G68" i="22"/>
  <c r="H68" i="22"/>
  <c r="I68" i="22"/>
  <c r="D69" i="22"/>
  <c r="E69" i="22"/>
  <c r="F69" i="22"/>
  <c r="G69" i="22"/>
  <c r="H69" i="22"/>
  <c r="I69" i="22"/>
  <c r="B8" i="11" l="1"/>
  <c r="B11" i="11" l="1"/>
  <c r="B15" i="11" s="1"/>
  <c r="B14" i="11"/>
  <c r="B13" i="11"/>
  <c r="B12" i="11"/>
  <c r="B13" i="31"/>
  <c r="D12" i="31"/>
  <c r="E12" i="31"/>
  <c r="F12" i="31"/>
  <c r="G12" i="31"/>
  <c r="H12" i="31"/>
  <c r="C12" i="31"/>
  <c r="B12" i="31"/>
  <c r="J51" i="25" l="1"/>
  <c r="J52" i="25"/>
  <c r="J53" i="25"/>
  <c r="J54" i="25"/>
  <c r="J55" i="25"/>
  <c r="J56" i="25"/>
  <c r="J57" i="25"/>
  <c r="D53" i="25"/>
  <c r="E53" i="25"/>
  <c r="F53" i="25"/>
  <c r="G53" i="25"/>
  <c r="H53" i="25"/>
  <c r="I53" i="25"/>
  <c r="D54" i="25"/>
  <c r="E54" i="25"/>
  <c r="F54" i="25"/>
  <c r="G54" i="25"/>
  <c r="H54" i="25"/>
  <c r="I54" i="25"/>
  <c r="D55" i="25"/>
  <c r="E55" i="25"/>
  <c r="F55" i="25"/>
  <c r="G55" i="25"/>
  <c r="H55" i="25"/>
  <c r="H82" i="25" s="1"/>
  <c r="I55" i="25"/>
  <c r="D56" i="25"/>
  <c r="E56" i="25"/>
  <c r="F56" i="25"/>
  <c r="G56" i="25"/>
  <c r="H56" i="25"/>
  <c r="I56" i="25"/>
  <c r="D57" i="25"/>
  <c r="E57" i="25"/>
  <c r="F57" i="25"/>
  <c r="G57" i="25"/>
  <c r="H57" i="25"/>
  <c r="I57" i="25"/>
  <c r="E52" i="25"/>
  <c r="F52" i="25"/>
  <c r="G52" i="25"/>
  <c r="H52" i="25"/>
  <c r="I52" i="25"/>
  <c r="D52" i="25"/>
  <c r="D37" i="25"/>
  <c r="E37" i="25"/>
  <c r="F37" i="25"/>
  <c r="G37" i="25"/>
  <c r="H37" i="25"/>
  <c r="I37" i="25"/>
  <c r="J37" i="25"/>
  <c r="D38" i="25"/>
  <c r="E38" i="25"/>
  <c r="F38" i="25"/>
  <c r="G38" i="25"/>
  <c r="H38" i="25"/>
  <c r="I38" i="25"/>
  <c r="J38" i="25"/>
  <c r="D39" i="25"/>
  <c r="E39" i="25"/>
  <c r="F39" i="25"/>
  <c r="G39" i="25"/>
  <c r="H39" i="25"/>
  <c r="I39" i="25"/>
  <c r="J39" i="25"/>
  <c r="D40" i="25"/>
  <c r="E40" i="25"/>
  <c r="F40" i="25"/>
  <c r="G40" i="25"/>
  <c r="H40" i="25"/>
  <c r="I40" i="25"/>
  <c r="J40" i="25"/>
  <c r="D41" i="25"/>
  <c r="D68" i="25" s="1"/>
  <c r="E41" i="25"/>
  <c r="F41" i="25"/>
  <c r="G41" i="25"/>
  <c r="H41" i="25"/>
  <c r="I41" i="25"/>
  <c r="J41" i="25"/>
  <c r="D42" i="25"/>
  <c r="E42" i="25"/>
  <c r="F42" i="25"/>
  <c r="G42" i="25"/>
  <c r="H42" i="25"/>
  <c r="I42" i="25"/>
  <c r="J42" i="25"/>
  <c r="D43" i="25"/>
  <c r="E43" i="25"/>
  <c r="F43" i="25"/>
  <c r="G43" i="25"/>
  <c r="H43" i="25"/>
  <c r="I43" i="25"/>
  <c r="J43" i="25"/>
  <c r="D44" i="25"/>
  <c r="E44" i="25"/>
  <c r="F44" i="25"/>
  <c r="G44" i="25"/>
  <c r="H44" i="25"/>
  <c r="I44" i="25"/>
  <c r="J44" i="25"/>
  <c r="D45" i="25"/>
  <c r="E45" i="25"/>
  <c r="F45" i="25"/>
  <c r="G45" i="25"/>
  <c r="H45" i="25"/>
  <c r="I45" i="25"/>
  <c r="J45" i="25"/>
  <c r="D46" i="25"/>
  <c r="E46" i="25"/>
  <c r="F46" i="25"/>
  <c r="G46" i="25"/>
  <c r="H46" i="25"/>
  <c r="I46" i="25"/>
  <c r="J46" i="25"/>
  <c r="D47" i="25"/>
  <c r="E47" i="25"/>
  <c r="F47" i="25"/>
  <c r="G47" i="25"/>
  <c r="H47" i="25"/>
  <c r="I47" i="25"/>
  <c r="J47" i="25"/>
  <c r="D48" i="25"/>
  <c r="E48" i="25"/>
  <c r="F48" i="25"/>
  <c r="G48" i="25"/>
  <c r="H48" i="25"/>
  <c r="I48" i="25"/>
  <c r="J48" i="25"/>
  <c r="D49" i="25"/>
  <c r="E49" i="25"/>
  <c r="F49" i="25"/>
  <c r="G49" i="25"/>
  <c r="H49" i="25"/>
  <c r="H76" i="25" s="1"/>
  <c r="I49" i="25"/>
  <c r="J49" i="25"/>
  <c r="D50" i="25"/>
  <c r="E50" i="25"/>
  <c r="F50" i="25"/>
  <c r="G50" i="25"/>
  <c r="H50" i="25"/>
  <c r="I50" i="25"/>
  <c r="J50" i="25"/>
  <c r="D51" i="25"/>
  <c r="E51" i="25"/>
  <c r="F51" i="25"/>
  <c r="G51" i="25"/>
  <c r="H51" i="25"/>
  <c r="I51" i="25"/>
  <c r="E36" i="25"/>
  <c r="E63" i="25" s="1"/>
  <c r="F36" i="25"/>
  <c r="G36" i="25"/>
  <c r="H36" i="25"/>
  <c r="I36" i="25"/>
  <c r="J36" i="25"/>
  <c r="D36" i="25"/>
  <c r="D26" i="25"/>
  <c r="E26" i="25"/>
  <c r="E80" i="25" s="1"/>
  <c r="F26" i="25"/>
  <c r="G26" i="25"/>
  <c r="H26" i="25"/>
  <c r="I26" i="25"/>
  <c r="I80" i="25" s="1"/>
  <c r="J26" i="25"/>
  <c r="D27" i="25"/>
  <c r="E27" i="25"/>
  <c r="F27" i="25"/>
  <c r="F81" i="25" s="1"/>
  <c r="G27" i="25"/>
  <c r="G81" i="25" s="1"/>
  <c r="H27" i="25"/>
  <c r="I27" i="25"/>
  <c r="J27" i="25"/>
  <c r="J81" i="25" s="1"/>
  <c r="D28" i="25"/>
  <c r="E28" i="25"/>
  <c r="F28" i="25"/>
  <c r="G28" i="25"/>
  <c r="G82" i="25" s="1"/>
  <c r="H28" i="25"/>
  <c r="I28" i="25"/>
  <c r="J28" i="25"/>
  <c r="J82" i="25" s="1"/>
  <c r="D29" i="25"/>
  <c r="D83" i="25" s="1"/>
  <c r="E29" i="25"/>
  <c r="F29" i="25"/>
  <c r="G29" i="25"/>
  <c r="H29" i="25"/>
  <c r="H83" i="25" s="1"/>
  <c r="I29" i="25"/>
  <c r="J29" i="25"/>
  <c r="J83" i="25" s="1"/>
  <c r="D30" i="25"/>
  <c r="E30" i="25"/>
  <c r="E84" i="25" s="1"/>
  <c r="F30" i="25"/>
  <c r="G30" i="25"/>
  <c r="H30" i="25"/>
  <c r="I30" i="25"/>
  <c r="I84" i="25" s="1"/>
  <c r="J30" i="25"/>
  <c r="J25" i="25"/>
  <c r="E25" i="25"/>
  <c r="F25" i="25"/>
  <c r="G25" i="25"/>
  <c r="H25" i="25"/>
  <c r="I25" i="25"/>
  <c r="D25" i="25"/>
  <c r="D79" i="25" s="1"/>
  <c r="D10" i="25"/>
  <c r="E10" i="25"/>
  <c r="E64" i="25" s="1"/>
  <c r="F10" i="25"/>
  <c r="G10" i="25"/>
  <c r="G64" i="25" s="1"/>
  <c r="H10" i="25"/>
  <c r="I10" i="25"/>
  <c r="J10" i="25"/>
  <c r="J64" i="25" s="1"/>
  <c r="D11" i="25"/>
  <c r="D65" i="25" s="1"/>
  <c r="E11" i="25"/>
  <c r="F11" i="25"/>
  <c r="G11" i="25"/>
  <c r="G65" i="25" s="1"/>
  <c r="H11" i="25"/>
  <c r="H65" i="25" s="1"/>
  <c r="I11" i="25"/>
  <c r="J11" i="25"/>
  <c r="D12" i="25"/>
  <c r="D66" i="25" s="1"/>
  <c r="E12" i="25"/>
  <c r="E66" i="25" s="1"/>
  <c r="F12" i="25"/>
  <c r="G12" i="25"/>
  <c r="G66" i="25" s="1"/>
  <c r="H12" i="25"/>
  <c r="H66" i="25" s="1"/>
  <c r="I12" i="25"/>
  <c r="J12" i="25"/>
  <c r="D13" i="25"/>
  <c r="E13" i="25"/>
  <c r="F13" i="25"/>
  <c r="G13" i="25"/>
  <c r="H13" i="25"/>
  <c r="I13" i="25"/>
  <c r="J13" i="25"/>
  <c r="J67" i="25" s="1"/>
  <c r="D14" i="25"/>
  <c r="E14" i="25"/>
  <c r="F14" i="25"/>
  <c r="G14" i="25"/>
  <c r="H14" i="25"/>
  <c r="I14" i="25"/>
  <c r="I68" i="25" s="1"/>
  <c r="J14" i="25"/>
  <c r="D15" i="25"/>
  <c r="E15" i="25"/>
  <c r="F15" i="25"/>
  <c r="G15" i="25"/>
  <c r="G69" i="25" s="1"/>
  <c r="H15" i="25"/>
  <c r="H69" i="25" s="1"/>
  <c r="I15" i="25"/>
  <c r="J15" i="25"/>
  <c r="D16" i="25"/>
  <c r="D70" i="25" s="1"/>
  <c r="E16" i="25"/>
  <c r="E70" i="25" s="1"/>
  <c r="F16" i="25"/>
  <c r="G16" i="25"/>
  <c r="G70" i="25" s="1"/>
  <c r="H16" i="25"/>
  <c r="H70" i="25" s="1"/>
  <c r="I16" i="25"/>
  <c r="I70" i="25" s="1"/>
  <c r="J16" i="25"/>
  <c r="D17" i="25"/>
  <c r="E17" i="25"/>
  <c r="F17" i="25"/>
  <c r="G17" i="25"/>
  <c r="H17" i="25"/>
  <c r="I17" i="25"/>
  <c r="J17" i="25"/>
  <c r="J71" i="25" s="1"/>
  <c r="D18" i="25"/>
  <c r="E18" i="25"/>
  <c r="E72" i="25" s="1"/>
  <c r="F18" i="25"/>
  <c r="G18" i="25"/>
  <c r="H18" i="25"/>
  <c r="I18" i="25"/>
  <c r="J18" i="25"/>
  <c r="D19" i="25"/>
  <c r="D73" i="25" s="1"/>
  <c r="E19" i="25"/>
  <c r="F19" i="25"/>
  <c r="G19" i="25"/>
  <c r="H19" i="25"/>
  <c r="H73" i="25" s="1"/>
  <c r="I19" i="25"/>
  <c r="J19" i="25"/>
  <c r="J73" i="25" s="1"/>
  <c r="D20" i="25"/>
  <c r="D74" i="25" s="1"/>
  <c r="E20" i="25"/>
  <c r="F20" i="25"/>
  <c r="G20" i="25"/>
  <c r="H20" i="25"/>
  <c r="H74" i="25" s="1"/>
  <c r="I20" i="25"/>
  <c r="J20" i="25"/>
  <c r="D21" i="25"/>
  <c r="E21" i="25"/>
  <c r="F21" i="25"/>
  <c r="G21" i="25"/>
  <c r="H21" i="25"/>
  <c r="H75" i="25" s="1"/>
  <c r="I21" i="25"/>
  <c r="I75" i="25" s="1"/>
  <c r="J21" i="25"/>
  <c r="J75" i="25" s="1"/>
  <c r="D22" i="25"/>
  <c r="E22" i="25"/>
  <c r="F22" i="25"/>
  <c r="G22" i="25"/>
  <c r="G76" i="25" s="1"/>
  <c r="H22" i="25"/>
  <c r="I22" i="25"/>
  <c r="J22" i="25"/>
  <c r="J76" i="25" s="1"/>
  <c r="D23" i="25"/>
  <c r="D77" i="25" s="1"/>
  <c r="E23" i="25"/>
  <c r="F23" i="25"/>
  <c r="G23" i="25"/>
  <c r="G77" i="25" s="1"/>
  <c r="H23" i="25"/>
  <c r="H77" i="25" s="1"/>
  <c r="I23" i="25"/>
  <c r="J23" i="25"/>
  <c r="J77" i="25" s="1"/>
  <c r="D24" i="25"/>
  <c r="D78" i="25" s="1"/>
  <c r="E24" i="25"/>
  <c r="F24" i="25"/>
  <c r="G24" i="25"/>
  <c r="G78" i="25" s="1"/>
  <c r="H24" i="25"/>
  <c r="H78" i="25" s="1"/>
  <c r="I24" i="25"/>
  <c r="J24" i="25"/>
  <c r="J78" i="25" s="1"/>
  <c r="E9" i="25"/>
  <c r="F9" i="25"/>
  <c r="G9" i="25"/>
  <c r="G63" i="25" s="1"/>
  <c r="H9" i="25"/>
  <c r="I9" i="25"/>
  <c r="J9" i="25"/>
  <c r="J63" i="25" s="1"/>
  <c r="D9" i="25"/>
  <c r="H71" i="25"/>
  <c r="E68" i="25"/>
  <c r="H67" i="25"/>
  <c r="J79" i="25"/>
  <c r="D75" i="25"/>
  <c r="D71" i="25"/>
  <c r="D67" i="25"/>
  <c r="J36" i="24"/>
  <c r="I36" i="24"/>
  <c r="H36" i="24"/>
  <c r="G36" i="24"/>
  <c r="F36" i="24"/>
  <c r="E36" i="24"/>
  <c r="D36" i="24"/>
  <c r="J35" i="24"/>
  <c r="I35" i="24"/>
  <c r="H35" i="24"/>
  <c r="G35" i="24"/>
  <c r="F35" i="24"/>
  <c r="E35" i="24"/>
  <c r="D35" i="24"/>
  <c r="J34" i="24"/>
  <c r="I34" i="24"/>
  <c r="H34" i="24"/>
  <c r="G34" i="24"/>
  <c r="F34" i="24"/>
  <c r="E34" i="24"/>
  <c r="D34" i="24"/>
  <c r="J33" i="24"/>
  <c r="I33" i="24"/>
  <c r="H33" i="24"/>
  <c r="G33" i="24"/>
  <c r="F33" i="24"/>
  <c r="E33" i="24"/>
  <c r="D33" i="24"/>
  <c r="J32" i="24"/>
  <c r="I32" i="24"/>
  <c r="H32" i="24"/>
  <c r="G32" i="24"/>
  <c r="F32" i="24"/>
  <c r="E32" i="24"/>
  <c r="D32" i="24"/>
  <c r="J31" i="24"/>
  <c r="I31" i="24"/>
  <c r="H31" i="24"/>
  <c r="F31" i="24"/>
  <c r="E31" i="24"/>
  <c r="D31" i="24"/>
  <c r="J27" i="24"/>
  <c r="I27" i="24"/>
  <c r="H27" i="24"/>
  <c r="G27" i="24"/>
  <c r="F27" i="24"/>
  <c r="E27" i="24"/>
  <c r="D27" i="24"/>
  <c r="K25" i="24"/>
  <c r="L25" i="24" s="1"/>
  <c r="M25" i="24" s="1"/>
  <c r="K24" i="24"/>
  <c r="L24" i="24" s="1"/>
  <c r="M24" i="24" s="1"/>
  <c r="K23" i="24"/>
  <c r="L23" i="24" s="1"/>
  <c r="M23" i="24" s="1"/>
  <c r="K22" i="24"/>
  <c r="L22" i="24" s="1"/>
  <c r="M22" i="24" s="1"/>
  <c r="K21" i="24"/>
  <c r="J16" i="24"/>
  <c r="I16" i="24"/>
  <c r="H16" i="24"/>
  <c r="G16" i="24"/>
  <c r="F16" i="24"/>
  <c r="E16" i="24"/>
  <c r="D16" i="24"/>
  <c r="K14" i="24"/>
  <c r="K13" i="24"/>
  <c r="K12" i="24"/>
  <c r="K11" i="24"/>
  <c r="L11" i="24" s="1"/>
  <c r="M11" i="24" s="1"/>
  <c r="K41" i="22"/>
  <c r="L41" i="22" s="1"/>
  <c r="M41" i="22" s="1"/>
  <c r="K42" i="22"/>
  <c r="K43" i="22"/>
  <c r="L43" i="22" s="1"/>
  <c r="M43" i="22" s="1"/>
  <c r="K44" i="22"/>
  <c r="L44" i="22" s="1"/>
  <c r="M44" i="22" s="1"/>
  <c r="K45" i="22"/>
  <c r="L45" i="22" s="1"/>
  <c r="M45" i="22" s="1"/>
  <c r="K46" i="22"/>
  <c r="L46" i="22" s="1"/>
  <c r="M46" i="22" s="1"/>
  <c r="K47" i="22"/>
  <c r="L47" i="22" s="1"/>
  <c r="M47" i="22" s="1"/>
  <c r="K48" i="22"/>
  <c r="L48" i="22" s="1"/>
  <c r="M48" i="22" s="1"/>
  <c r="L42" i="22" l="1"/>
  <c r="M42" i="22" s="1"/>
  <c r="L13" i="24"/>
  <c r="M13" i="24" s="1"/>
  <c r="K35" i="24"/>
  <c r="K39" i="25"/>
  <c r="D63" i="25"/>
  <c r="K9" i="25"/>
  <c r="D69" i="25"/>
  <c r="K15" i="25"/>
  <c r="L15" i="25" s="1"/>
  <c r="M15" i="25" s="1"/>
  <c r="M21" i="24"/>
  <c r="L21" i="24"/>
  <c r="K54" i="25"/>
  <c r="L54" i="25" s="1"/>
  <c r="M54" i="25" s="1"/>
  <c r="G79" i="25"/>
  <c r="J84" i="25"/>
  <c r="J80" i="25"/>
  <c r="H84" i="25"/>
  <c r="D82" i="25"/>
  <c r="H80" i="25"/>
  <c r="K52" i="25"/>
  <c r="L52" i="25" s="1"/>
  <c r="M52" i="25" s="1"/>
  <c r="I83" i="25"/>
  <c r="E83" i="25"/>
  <c r="I81" i="25"/>
  <c r="D81" i="25"/>
  <c r="E82" i="25"/>
  <c r="K43" i="25"/>
  <c r="L43" i="25" s="1"/>
  <c r="M43" i="25" s="1"/>
  <c r="I63" i="25"/>
  <c r="D76" i="25"/>
  <c r="H68" i="25"/>
  <c r="H64" i="25"/>
  <c r="D64" i="25"/>
  <c r="H63" i="25"/>
  <c r="G75" i="25"/>
  <c r="G71" i="25"/>
  <c r="J70" i="25"/>
  <c r="G67" i="25"/>
  <c r="J66" i="25"/>
  <c r="F78" i="25"/>
  <c r="I77" i="25"/>
  <c r="J74" i="25"/>
  <c r="E73" i="25"/>
  <c r="H72" i="25"/>
  <c r="D72" i="25"/>
  <c r="I69" i="25"/>
  <c r="I65" i="25"/>
  <c r="E65" i="25"/>
  <c r="I74" i="25"/>
  <c r="E74" i="25"/>
  <c r="I71" i="25"/>
  <c r="E71" i="25"/>
  <c r="J68" i="25"/>
  <c r="I67" i="25"/>
  <c r="E67" i="25"/>
  <c r="I76" i="25"/>
  <c r="E76" i="25"/>
  <c r="J69" i="25"/>
  <c r="J65" i="25"/>
  <c r="I64" i="25"/>
  <c r="D59" i="25"/>
  <c r="J72" i="25"/>
  <c r="K36" i="24"/>
  <c r="K57" i="25"/>
  <c r="L57" i="25" s="1"/>
  <c r="M57" i="25" s="1"/>
  <c r="F84" i="25"/>
  <c r="F80" i="25"/>
  <c r="K33" i="24"/>
  <c r="F79" i="25"/>
  <c r="F82" i="25"/>
  <c r="K56" i="25"/>
  <c r="L56" i="25" s="1"/>
  <c r="M56" i="25" s="1"/>
  <c r="K53" i="25"/>
  <c r="L53" i="25" s="1"/>
  <c r="M53" i="25" s="1"/>
  <c r="I79" i="25"/>
  <c r="E81" i="25"/>
  <c r="F38" i="24"/>
  <c r="K55" i="25"/>
  <c r="L55" i="25" s="1"/>
  <c r="M55" i="25" s="1"/>
  <c r="K16" i="24"/>
  <c r="I82" i="25"/>
  <c r="H81" i="25"/>
  <c r="F59" i="25"/>
  <c r="I78" i="25"/>
  <c r="E78" i="25"/>
  <c r="E77" i="25"/>
  <c r="I73" i="25"/>
  <c r="I72" i="25"/>
  <c r="E69" i="25"/>
  <c r="I66" i="25"/>
  <c r="F77" i="25"/>
  <c r="F76" i="25"/>
  <c r="F75" i="25"/>
  <c r="F74" i="25"/>
  <c r="F73" i="25"/>
  <c r="F72" i="25"/>
  <c r="F70" i="25"/>
  <c r="K70" i="25" s="1"/>
  <c r="L70" i="25" s="1"/>
  <c r="F68" i="25"/>
  <c r="F66" i="25"/>
  <c r="K66" i="25" s="1"/>
  <c r="F64" i="25"/>
  <c r="E59" i="25"/>
  <c r="K51" i="25"/>
  <c r="L51" i="25" s="1"/>
  <c r="M51" i="25" s="1"/>
  <c r="K50" i="25"/>
  <c r="L50" i="25" s="1"/>
  <c r="M50" i="25" s="1"/>
  <c r="K49" i="25"/>
  <c r="L49" i="25" s="1"/>
  <c r="M49" i="25" s="1"/>
  <c r="K48" i="25"/>
  <c r="L48" i="25" s="1"/>
  <c r="M48" i="25" s="1"/>
  <c r="K47" i="25"/>
  <c r="L47" i="25" s="1"/>
  <c r="M47" i="25" s="1"/>
  <c r="K41" i="25"/>
  <c r="L39" i="25"/>
  <c r="M39" i="25" s="1"/>
  <c r="K37" i="25"/>
  <c r="L37" i="25" s="1"/>
  <c r="M37" i="25" s="1"/>
  <c r="I32" i="25"/>
  <c r="G73" i="25"/>
  <c r="G72" i="25"/>
  <c r="I59" i="25"/>
  <c r="D84" i="25"/>
  <c r="D80" i="25"/>
  <c r="F83" i="25"/>
  <c r="G84" i="25"/>
  <c r="G83" i="25"/>
  <c r="G80" i="25"/>
  <c r="G74" i="25"/>
  <c r="K45" i="25"/>
  <c r="L45" i="25" s="1"/>
  <c r="M45" i="25" s="1"/>
  <c r="G68" i="25"/>
  <c r="H79" i="25"/>
  <c r="H32" i="25"/>
  <c r="K46" i="25"/>
  <c r="L46" i="25" s="1"/>
  <c r="M46" i="25" s="1"/>
  <c r="E75" i="25"/>
  <c r="E79" i="25"/>
  <c r="G32" i="25"/>
  <c r="G59" i="25"/>
  <c r="J59" i="25"/>
  <c r="F63" i="25"/>
  <c r="K10" i="25"/>
  <c r="L10" i="25" s="1"/>
  <c r="M10" i="25" s="1"/>
  <c r="F65" i="25"/>
  <c r="K12" i="25"/>
  <c r="L12" i="25" s="1"/>
  <c r="M12" i="25" s="1"/>
  <c r="F67" i="25"/>
  <c r="K14" i="25"/>
  <c r="L14" i="25" s="1"/>
  <c r="M14" i="25" s="1"/>
  <c r="F69" i="25"/>
  <c r="K16" i="25"/>
  <c r="L16" i="25" s="1"/>
  <c r="M16" i="25" s="1"/>
  <c r="F71" i="25"/>
  <c r="K18" i="25"/>
  <c r="L18" i="25" s="1"/>
  <c r="M18" i="25" s="1"/>
  <c r="K20" i="25"/>
  <c r="K22" i="25"/>
  <c r="L22" i="25" s="1"/>
  <c r="M22" i="25" s="1"/>
  <c r="K24" i="25"/>
  <c r="L24" i="25" s="1"/>
  <c r="M24" i="25" s="1"/>
  <c r="K26" i="25"/>
  <c r="L26" i="25" s="1"/>
  <c r="M26" i="25" s="1"/>
  <c r="K28" i="25"/>
  <c r="L28" i="25" s="1"/>
  <c r="M28" i="25" s="1"/>
  <c r="K30" i="25"/>
  <c r="L30" i="25" s="1"/>
  <c r="M30" i="25" s="1"/>
  <c r="K36" i="25"/>
  <c r="L36" i="25" s="1"/>
  <c r="M36" i="25" s="1"/>
  <c r="H59" i="25"/>
  <c r="K38" i="25"/>
  <c r="L38" i="25" s="1"/>
  <c r="M38" i="25" s="1"/>
  <c r="K40" i="25"/>
  <c r="L40" i="25" s="1"/>
  <c r="M40" i="25" s="1"/>
  <c r="K42" i="25"/>
  <c r="L42" i="25" s="1"/>
  <c r="M42" i="25" s="1"/>
  <c r="K44" i="25"/>
  <c r="L44" i="25" s="1"/>
  <c r="M44" i="25" s="1"/>
  <c r="F32" i="25"/>
  <c r="J32" i="25"/>
  <c r="L9" i="25"/>
  <c r="M9" i="25" s="1"/>
  <c r="K11" i="25"/>
  <c r="L11" i="25" s="1"/>
  <c r="M11" i="25" s="1"/>
  <c r="K13" i="25"/>
  <c r="L13" i="25" s="1"/>
  <c r="M13" i="25" s="1"/>
  <c r="K17" i="25"/>
  <c r="L17" i="25" s="1"/>
  <c r="M17" i="25" s="1"/>
  <c r="K19" i="25"/>
  <c r="L19" i="25" s="1"/>
  <c r="M19" i="25" s="1"/>
  <c r="K21" i="25"/>
  <c r="L21" i="25" s="1"/>
  <c r="M21" i="25" s="1"/>
  <c r="K23" i="25"/>
  <c r="L23" i="25" s="1"/>
  <c r="M23" i="25" s="1"/>
  <c r="K25" i="25"/>
  <c r="L25" i="25" s="1"/>
  <c r="M25" i="25" s="1"/>
  <c r="K27" i="25"/>
  <c r="L27" i="25" s="1"/>
  <c r="M27" i="25" s="1"/>
  <c r="K29" i="25"/>
  <c r="L29" i="25" s="1"/>
  <c r="M29" i="25" s="1"/>
  <c r="D32" i="25"/>
  <c r="E32" i="25"/>
  <c r="K34" i="24"/>
  <c r="E38" i="24"/>
  <c r="I38" i="24"/>
  <c r="K32" i="24"/>
  <c r="G38" i="24"/>
  <c r="J38" i="24"/>
  <c r="D38" i="24"/>
  <c r="H38" i="24"/>
  <c r="K27" i="24"/>
  <c r="L35" i="24"/>
  <c r="M35" i="24" s="1"/>
  <c r="K31" i="24"/>
  <c r="L9" i="24"/>
  <c r="M9" i="24" s="1"/>
  <c r="L10" i="24"/>
  <c r="M10" i="24" s="1"/>
  <c r="L12" i="24"/>
  <c r="M12" i="24" s="1"/>
  <c r="L14" i="24"/>
  <c r="M14" i="24" s="1"/>
  <c r="L20" i="24"/>
  <c r="M20" i="24" s="1"/>
  <c r="K78" i="25" l="1"/>
  <c r="L41" i="25"/>
  <c r="M41" i="25" s="1"/>
  <c r="L20" i="25"/>
  <c r="M20" i="25" s="1"/>
  <c r="M70" i="25"/>
  <c r="K67" i="25"/>
  <c r="L67" i="25" s="1"/>
  <c r="M67" i="25" s="1"/>
  <c r="K64" i="25"/>
  <c r="L64" i="25" s="1"/>
  <c r="M64" i="25" s="1"/>
  <c r="K76" i="25"/>
  <c r="L76" i="25" s="1"/>
  <c r="M76" i="25" s="1"/>
  <c r="K71" i="25"/>
  <c r="L71" i="25" s="1"/>
  <c r="M71" i="25" s="1"/>
  <c r="L66" i="25"/>
  <c r="M66" i="25" s="1"/>
  <c r="J86" i="25"/>
  <c r="K65" i="25"/>
  <c r="L65" i="25" s="1"/>
  <c r="M65" i="25" s="1"/>
  <c r="K73" i="25"/>
  <c r="K84" i="25" s="1"/>
  <c r="K38" i="24"/>
  <c r="K72" i="25"/>
  <c r="K83" i="25" s="1"/>
  <c r="L78" i="25"/>
  <c r="M78" i="25" s="1"/>
  <c r="K69" i="25"/>
  <c r="L69" i="25" s="1"/>
  <c r="M69" i="25" s="1"/>
  <c r="K68" i="25"/>
  <c r="L68" i="25" s="1"/>
  <c r="M68" i="25" s="1"/>
  <c r="I86" i="25"/>
  <c r="K77" i="25"/>
  <c r="L77" i="25" s="1"/>
  <c r="M77" i="25" s="1"/>
  <c r="D86" i="25"/>
  <c r="H86" i="25"/>
  <c r="K74" i="25"/>
  <c r="L74" i="25" s="1"/>
  <c r="M74" i="25" s="1"/>
  <c r="G86" i="25"/>
  <c r="K59" i="25"/>
  <c r="K81" i="25" s="1"/>
  <c r="E86" i="25"/>
  <c r="K75" i="25"/>
  <c r="L75" i="25" s="1"/>
  <c r="M75" i="25" s="1"/>
  <c r="F86" i="25"/>
  <c r="L73" i="25"/>
  <c r="M73" i="25" s="1"/>
  <c r="K63" i="25"/>
  <c r="L63" i="25" s="1"/>
  <c r="M63" i="25" s="1"/>
  <c r="K32" i="25"/>
  <c r="L32" i="25" s="1"/>
  <c r="M32" i="25" s="1"/>
  <c r="L33" i="24"/>
  <c r="M33" i="24" s="1"/>
  <c r="L27" i="24"/>
  <c r="M27" i="24" s="1"/>
  <c r="L32" i="24"/>
  <c r="M32" i="24" s="1"/>
  <c r="L34" i="24"/>
  <c r="M34" i="24" s="1"/>
  <c r="L36" i="24"/>
  <c r="M36" i="24" s="1"/>
  <c r="L31" i="24"/>
  <c r="M31" i="24" s="1"/>
  <c r="L16" i="24"/>
  <c r="M16" i="24" s="1"/>
  <c r="K82" i="25" l="1"/>
  <c r="K79" i="25"/>
  <c r="K80" i="25"/>
  <c r="L72" i="25"/>
  <c r="M72" i="25" s="1"/>
  <c r="L79" i="25"/>
  <c r="M79" i="25" s="1"/>
  <c r="L59" i="25"/>
  <c r="M59" i="25" s="1"/>
  <c r="K86" i="25"/>
  <c r="L86" i="25" s="1"/>
  <c r="M86" i="25" s="1"/>
  <c r="L82" i="25"/>
  <c r="M82" i="25" s="1"/>
  <c r="L84" i="25"/>
  <c r="M84" i="25" s="1"/>
  <c r="L80" i="25"/>
  <c r="M80" i="25" s="1"/>
  <c r="L38" i="24"/>
  <c r="L83" i="25" l="1"/>
  <c r="M83" i="25" s="1"/>
  <c r="L81" i="25"/>
  <c r="M81" i="25" s="1"/>
  <c r="M38" i="24"/>
  <c r="J114" i="22" l="1"/>
  <c r="I114" i="22"/>
  <c r="H114" i="22"/>
  <c r="G114" i="22"/>
  <c r="F114" i="22"/>
  <c r="E114" i="22"/>
  <c r="D114" i="22"/>
  <c r="J113" i="22"/>
  <c r="I113" i="22"/>
  <c r="H113" i="22"/>
  <c r="G113" i="22"/>
  <c r="F113" i="22"/>
  <c r="E113" i="22"/>
  <c r="D113" i="22"/>
  <c r="J112" i="22"/>
  <c r="I112" i="22"/>
  <c r="H112" i="22"/>
  <c r="G112" i="22"/>
  <c r="F112" i="22"/>
  <c r="E112" i="22"/>
  <c r="D112" i="22"/>
  <c r="J111" i="22"/>
  <c r="I111" i="22"/>
  <c r="H111" i="22"/>
  <c r="G111" i="22"/>
  <c r="F111" i="22"/>
  <c r="E111" i="22"/>
  <c r="D111" i="22"/>
  <c r="J110" i="22"/>
  <c r="I110" i="22"/>
  <c r="H110" i="22"/>
  <c r="G110" i="22"/>
  <c r="F110" i="22"/>
  <c r="E110" i="22"/>
  <c r="D110" i="22"/>
  <c r="J109" i="22"/>
  <c r="I109" i="22"/>
  <c r="H109" i="22"/>
  <c r="G109" i="22"/>
  <c r="F109" i="22"/>
  <c r="E109" i="22"/>
  <c r="D109" i="22"/>
  <c r="J105" i="22"/>
  <c r="I105" i="22"/>
  <c r="H105" i="22"/>
  <c r="G105" i="22"/>
  <c r="F105" i="22"/>
  <c r="E105" i="22"/>
  <c r="D105" i="22"/>
  <c r="K103" i="22"/>
  <c r="L103" i="22" s="1"/>
  <c r="M103" i="22" s="1"/>
  <c r="K102" i="22"/>
  <c r="L102" i="22" s="1"/>
  <c r="M102" i="22" s="1"/>
  <c r="K101" i="22"/>
  <c r="L101" i="22" s="1"/>
  <c r="M101" i="22" s="1"/>
  <c r="K100" i="22"/>
  <c r="L100" i="22" s="1"/>
  <c r="M100" i="22" s="1"/>
  <c r="K99" i="22"/>
  <c r="L99" i="22" s="1"/>
  <c r="M99" i="22" s="1"/>
  <c r="K98" i="22"/>
  <c r="L98" i="22" s="1"/>
  <c r="M98" i="22" s="1"/>
  <c r="J94" i="22"/>
  <c r="I94" i="22"/>
  <c r="H94" i="22"/>
  <c r="G94" i="22"/>
  <c r="F94" i="22"/>
  <c r="E94" i="22"/>
  <c r="D94" i="22"/>
  <c r="K92" i="22"/>
  <c r="L92" i="22" s="1"/>
  <c r="M92" i="22" s="1"/>
  <c r="K91" i="22"/>
  <c r="L91" i="22" s="1"/>
  <c r="M91" i="22" s="1"/>
  <c r="L90" i="22"/>
  <c r="M90" i="22" s="1"/>
  <c r="K89" i="22"/>
  <c r="K88" i="22"/>
  <c r="L88" i="22" s="1"/>
  <c r="M88" i="22" s="1"/>
  <c r="K87" i="22"/>
  <c r="L87" i="22" s="1"/>
  <c r="M87" i="22" s="1"/>
  <c r="J72" i="22"/>
  <c r="I72" i="22"/>
  <c r="H72" i="22"/>
  <c r="G72" i="22"/>
  <c r="F72" i="22"/>
  <c r="E72" i="22"/>
  <c r="D72" i="22"/>
  <c r="J71" i="22"/>
  <c r="I71" i="22"/>
  <c r="H71" i="22"/>
  <c r="G71" i="22"/>
  <c r="F71" i="22"/>
  <c r="E71" i="22"/>
  <c r="D71" i="22"/>
  <c r="J70" i="22"/>
  <c r="I70" i="22"/>
  <c r="H70" i="22"/>
  <c r="G70" i="22"/>
  <c r="F70" i="22"/>
  <c r="E70" i="22"/>
  <c r="D70" i="22"/>
  <c r="J69" i="22"/>
  <c r="J68" i="22"/>
  <c r="J67" i="22"/>
  <c r="J66" i="22"/>
  <c r="J65" i="22"/>
  <c r="K65" i="22"/>
  <c r="L65" i="22" s="1"/>
  <c r="J64" i="22"/>
  <c r="J63" i="22"/>
  <c r="I63" i="22"/>
  <c r="H63" i="22"/>
  <c r="G63" i="22"/>
  <c r="F63" i="22"/>
  <c r="E63" i="22"/>
  <c r="D63" i="22"/>
  <c r="J62" i="22"/>
  <c r="I62" i="22"/>
  <c r="H62" i="22"/>
  <c r="G62" i="22"/>
  <c r="F62" i="22"/>
  <c r="E62" i="22"/>
  <c r="D62" i="22"/>
  <c r="J61" i="22"/>
  <c r="I61" i="22"/>
  <c r="H61" i="22"/>
  <c r="G61" i="22"/>
  <c r="F61" i="22"/>
  <c r="E61" i="22"/>
  <c r="D61" i="22"/>
  <c r="J60" i="22"/>
  <c r="I60" i="22"/>
  <c r="H60" i="22"/>
  <c r="G60" i="22"/>
  <c r="F60" i="22"/>
  <c r="E60" i="22"/>
  <c r="D60" i="22"/>
  <c r="J59" i="22"/>
  <c r="I59" i="22"/>
  <c r="H59" i="22"/>
  <c r="G59" i="22"/>
  <c r="F59" i="22"/>
  <c r="E59" i="22"/>
  <c r="D59" i="22"/>
  <c r="J58" i="22"/>
  <c r="I58" i="22"/>
  <c r="H58" i="22"/>
  <c r="G58" i="22"/>
  <c r="F58" i="22"/>
  <c r="E58" i="22"/>
  <c r="D58" i="22"/>
  <c r="J57" i="22"/>
  <c r="I57" i="22"/>
  <c r="H57" i="22"/>
  <c r="G57" i="22"/>
  <c r="F57" i="22"/>
  <c r="E57" i="22"/>
  <c r="D57" i="22"/>
  <c r="J56" i="22"/>
  <c r="I56" i="22"/>
  <c r="H56" i="22"/>
  <c r="G56" i="22"/>
  <c r="F56" i="22"/>
  <c r="E56" i="22"/>
  <c r="D56" i="22"/>
  <c r="D74" i="22" s="1"/>
  <c r="J55" i="22"/>
  <c r="I55" i="22"/>
  <c r="H55" i="22"/>
  <c r="G55" i="22"/>
  <c r="F55" i="22"/>
  <c r="E55" i="22"/>
  <c r="J51" i="22"/>
  <c r="I51" i="22"/>
  <c r="H51" i="22"/>
  <c r="G51" i="22"/>
  <c r="F51" i="22"/>
  <c r="K49" i="22"/>
  <c r="L49" i="22" s="1"/>
  <c r="M49" i="22" s="1"/>
  <c r="K40" i="22"/>
  <c r="L40" i="22" s="1"/>
  <c r="M40" i="22" s="1"/>
  <c r="K39" i="22"/>
  <c r="L39" i="22" s="1"/>
  <c r="M39" i="22" s="1"/>
  <c r="K38" i="22"/>
  <c r="K37" i="22"/>
  <c r="L37" i="22" s="1"/>
  <c r="M37" i="22" s="1"/>
  <c r="K36" i="22"/>
  <c r="L36" i="22" s="1"/>
  <c r="M36" i="22" s="1"/>
  <c r="K35" i="22"/>
  <c r="L35" i="22" s="1"/>
  <c r="M35" i="22" s="1"/>
  <c r="K34" i="22"/>
  <c r="L34" i="22" s="1"/>
  <c r="M34" i="22" s="1"/>
  <c r="K33" i="22"/>
  <c r="L33" i="22" s="1"/>
  <c r="M33" i="22" s="1"/>
  <c r="K32" i="22"/>
  <c r="L32" i="22" s="1"/>
  <c r="M32" i="22" s="1"/>
  <c r="J28" i="22"/>
  <c r="I28" i="22"/>
  <c r="H28" i="22"/>
  <c r="G28" i="22"/>
  <c r="F28" i="22"/>
  <c r="E28" i="22"/>
  <c r="D28" i="22"/>
  <c r="K26" i="22"/>
  <c r="L26" i="22" s="1"/>
  <c r="M26" i="22" s="1"/>
  <c r="K25" i="22"/>
  <c r="L25" i="22" s="1"/>
  <c r="M25" i="22" s="1"/>
  <c r="K24" i="22"/>
  <c r="L24" i="22" s="1"/>
  <c r="M24" i="22" s="1"/>
  <c r="K23" i="22"/>
  <c r="L23" i="22" s="1"/>
  <c r="M23" i="22" s="1"/>
  <c r="K22" i="22"/>
  <c r="L22" i="22" s="1"/>
  <c r="M22" i="22" s="1"/>
  <c r="K21" i="22"/>
  <c r="L21" i="22" s="1"/>
  <c r="M21" i="22" s="1"/>
  <c r="K20" i="22"/>
  <c r="L20" i="22" s="1"/>
  <c r="M20" i="22" s="1"/>
  <c r="K19" i="22"/>
  <c r="L19" i="22" s="1"/>
  <c r="M19" i="22" s="1"/>
  <c r="K18" i="22"/>
  <c r="L18" i="22" s="1"/>
  <c r="M18" i="22" s="1"/>
  <c r="K17" i="22"/>
  <c r="L17" i="22" s="1"/>
  <c r="M17" i="22" s="1"/>
  <c r="K16" i="22"/>
  <c r="L16" i="22" s="1"/>
  <c r="M16" i="22" s="1"/>
  <c r="K15" i="22"/>
  <c r="L15" i="22" s="1"/>
  <c r="M15" i="22" s="1"/>
  <c r="K14" i="22"/>
  <c r="L14" i="22" s="1"/>
  <c r="M14" i="22" s="1"/>
  <c r="K13" i="22"/>
  <c r="L13" i="22" s="1"/>
  <c r="M13" i="22" s="1"/>
  <c r="K12" i="22"/>
  <c r="L12" i="22" s="1"/>
  <c r="M12" i="22" s="1"/>
  <c r="K11" i="22"/>
  <c r="L11" i="22" s="1"/>
  <c r="M11" i="22" s="1"/>
  <c r="M10" i="22"/>
  <c r="L9" i="22"/>
  <c r="M9" i="22" s="1"/>
  <c r="L38" i="22" l="1"/>
  <c r="M38" i="22" s="1"/>
  <c r="K51" i="22"/>
  <c r="M89" i="22"/>
  <c r="L89" i="22"/>
  <c r="K112" i="22"/>
  <c r="L112" i="22" s="1"/>
  <c r="M112" i="22" s="1"/>
  <c r="M65" i="22"/>
  <c r="H74" i="22"/>
  <c r="E74" i="22"/>
  <c r="G116" i="22"/>
  <c r="K109" i="22"/>
  <c r="L109" i="22" s="1"/>
  <c r="M109" i="22" s="1"/>
  <c r="H116" i="22"/>
  <c r="E116" i="22"/>
  <c r="I116" i="22"/>
  <c r="J116" i="22"/>
  <c r="F116" i="22"/>
  <c r="K114" i="22"/>
  <c r="L114" i="22" s="1"/>
  <c r="M114" i="22" s="1"/>
  <c r="K113" i="22"/>
  <c r="L113" i="22" s="1"/>
  <c r="M113" i="22" s="1"/>
  <c r="K111" i="22"/>
  <c r="L111" i="22" s="1"/>
  <c r="M111" i="22" s="1"/>
  <c r="K110" i="22"/>
  <c r="L110" i="22" s="1"/>
  <c r="M110" i="22" s="1"/>
  <c r="K72" i="22"/>
  <c r="L72" i="22" s="1"/>
  <c r="M72" i="22" s="1"/>
  <c r="K71" i="22"/>
  <c r="L71" i="22" s="1"/>
  <c r="M71" i="22" s="1"/>
  <c r="K70" i="22"/>
  <c r="L70" i="22" s="1"/>
  <c r="M70" i="22" s="1"/>
  <c r="J74" i="22"/>
  <c r="K68" i="22"/>
  <c r="L68" i="22" s="1"/>
  <c r="M68" i="22" s="1"/>
  <c r="K67" i="22"/>
  <c r="L67" i="22" s="1"/>
  <c r="M67" i="22" s="1"/>
  <c r="K64" i="22"/>
  <c r="L64" i="22" s="1"/>
  <c r="M64" i="22" s="1"/>
  <c r="K62" i="22"/>
  <c r="L62" i="22" s="1"/>
  <c r="M62" i="22" s="1"/>
  <c r="K61" i="22"/>
  <c r="L61" i="22" s="1"/>
  <c r="M61" i="22" s="1"/>
  <c r="G74" i="22"/>
  <c r="K60" i="22"/>
  <c r="L60" i="22" s="1"/>
  <c r="M60" i="22" s="1"/>
  <c r="K59" i="22"/>
  <c r="L59" i="22" s="1"/>
  <c r="M59" i="22" s="1"/>
  <c r="K57" i="22"/>
  <c r="L57" i="22" s="1"/>
  <c r="M57" i="22" s="1"/>
  <c r="K56" i="22"/>
  <c r="L56" i="22" s="1"/>
  <c r="M56" i="22" s="1"/>
  <c r="L51" i="22"/>
  <c r="M51" i="22" s="1"/>
  <c r="K55" i="22"/>
  <c r="L55" i="22" s="1"/>
  <c r="M55" i="22" s="1"/>
  <c r="K63" i="22"/>
  <c r="L63" i="22" s="1"/>
  <c r="M63" i="22" s="1"/>
  <c r="K69" i="22"/>
  <c r="L69" i="22" s="1"/>
  <c r="M69" i="22" s="1"/>
  <c r="K66" i="22"/>
  <c r="L66" i="22" s="1"/>
  <c r="M66" i="22" s="1"/>
  <c r="K58" i="22"/>
  <c r="L58" i="22" s="1"/>
  <c r="M58" i="22" s="1"/>
  <c r="F74" i="22"/>
  <c r="K74" i="22" s="1"/>
  <c r="I74" i="22"/>
  <c r="K28" i="22"/>
  <c r="L28" i="22" s="1"/>
  <c r="M28" i="22" s="1"/>
  <c r="L105" i="22"/>
  <c r="M105" i="22" s="1"/>
  <c r="L94" i="22"/>
  <c r="M94" i="22" s="1"/>
  <c r="D116" i="22"/>
  <c r="K105" i="22"/>
  <c r="K94" i="22"/>
  <c r="K116" i="22" l="1"/>
  <c r="L74" i="22"/>
  <c r="M74" i="22" s="1"/>
  <c r="L116" i="22"/>
  <c r="M116" i="22" s="1"/>
  <c r="D37" i="21" l="1"/>
  <c r="I37" i="21"/>
  <c r="E37" i="21"/>
  <c r="F37" i="21"/>
  <c r="G37" i="21"/>
  <c r="H37" i="21"/>
  <c r="D38" i="21"/>
  <c r="E38" i="21"/>
  <c r="F38" i="21"/>
  <c r="G38" i="21"/>
  <c r="H38" i="21"/>
  <c r="I38" i="21"/>
  <c r="D39" i="21"/>
  <c r="E39" i="21"/>
  <c r="F39" i="21"/>
  <c r="G39" i="21"/>
  <c r="H39" i="21"/>
  <c r="I39" i="21"/>
  <c r="D40" i="21"/>
  <c r="E40" i="21"/>
  <c r="F40" i="21"/>
  <c r="G40" i="21"/>
  <c r="H40" i="21"/>
  <c r="I40" i="21"/>
  <c r="D41" i="21"/>
  <c r="E41" i="21"/>
  <c r="F41" i="21"/>
  <c r="G41" i="21"/>
  <c r="H41" i="21"/>
  <c r="I41" i="21"/>
  <c r="D42" i="21"/>
  <c r="E42" i="21"/>
  <c r="F42" i="21"/>
  <c r="G42" i="21"/>
  <c r="H42" i="21"/>
  <c r="I42" i="21"/>
  <c r="K30" i="21"/>
  <c r="L30" i="21" s="1"/>
  <c r="M30" i="21" s="1"/>
  <c r="J105" i="21"/>
  <c r="I105" i="21"/>
  <c r="H105" i="21"/>
  <c r="G105" i="21"/>
  <c r="F105" i="21"/>
  <c r="E105" i="21"/>
  <c r="D105" i="21"/>
  <c r="J104" i="21"/>
  <c r="I104" i="21"/>
  <c r="H104" i="21"/>
  <c r="G104" i="21"/>
  <c r="F104" i="21"/>
  <c r="E104" i="21"/>
  <c r="D104" i="21"/>
  <c r="J103" i="21"/>
  <c r="I103" i="21"/>
  <c r="H103" i="21"/>
  <c r="G103" i="21"/>
  <c r="F103" i="21"/>
  <c r="E103" i="21"/>
  <c r="D103" i="21"/>
  <c r="J102" i="21"/>
  <c r="I102" i="21"/>
  <c r="H102" i="21"/>
  <c r="G102" i="21"/>
  <c r="F102" i="21"/>
  <c r="E102" i="21"/>
  <c r="D102" i="21"/>
  <c r="J101" i="21"/>
  <c r="I101" i="21"/>
  <c r="H101" i="21"/>
  <c r="G101" i="21"/>
  <c r="F101" i="21"/>
  <c r="E101" i="21"/>
  <c r="D101" i="21"/>
  <c r="J100" i="21"/>
  <c r="I100" i="21"/>
  <c r="H100" i="21"/>
  <c r="G100" i="21"/>
  <c r="F100" i="21"/>
  <c r="E100" i="21"/>
  <c r="D100" i="21"/>
  <c r="J99" i="21"/>
  <c r="I99" i="21"/>
  <c r="H99" i="21"/>
  <c r="G99" i="21"/>
  <c r="F99" i="21"/>
  <c r="E99" i="21"/>
  <c r="D99" i="21"/>
  <c r="J98" i="21"/>
  <c r="I98" i="21"/>
  <c r="H98" i="21"/>
  <c r="G98" i="21"/>
  <c r="F98" i="21"/>
  <c r="E98" i="21"/>
  <c r="D98" i="21"/>
  <c r="J97" i="21"/>
  <c r="I97" i="21"/>
  <c r="H97" i="21"/>
  <c r="G97" i="21"/>
  <c r="F97" i="21"/>
  <c r="E97" i="21"/>
  <c r="D97" i="21"/>
  <c r="J96" i="21"/>
  <c r="I96" i="21"/>
  <c r="H96" i="21"/>
  <c r="G96" i="21"/>
  <c r="F96" i="21"/>
  <c r="E96" i="21"/>
  <c r="D96" i="21"/>
  <c r="J95" i="21"/>
  <c r="I95" i="21"/>
  <c r="H95" i="21"/>
  <c r="G95" i="21"/>
  <c r="F95" i="21"/>
  <c r="E95" i="21"/>
  <c r="D95" i="21"/>
  <c r="J94" i="21"/>
  <c r="I94" i="21"/>
  <c r="H94" i="21"/>
  <c r="G94" i="21"/>
  <c r="F94" i="21"/>
  <c r="E94" i="21"/>
  <c r="D94" i="21"/>
  <c r="J90" i="21"/>
  <c r="I90" i="21"/>
  <c r="H90" i="21"/>
  <c r="G90" i="21"/>
  <c r="F90" i="21"/>
  <c r="E90" i="21"/>
  <c r="D90" i="21"/>
  <c r="K88" i="21"/>
  <c r="L88" i="21" s="1"/>
  <c r="M88" i="21" s="1"/>
  <c r="K87" i="21"/>
  <c r="L87" i="21" s="1"/>
  <c r="M87" i="21" s="1"/>
  <c r="K86" i="21"/>
  <c r="L86" i="21" s="1"/>
  <c r="M86" i="21" s="1"/>
  <c r="K85" i="21"/>
  <c r="L85" i="21" s="1"/>
  <c r="M85" i="21" s="1"/>
  <c r="K84" i="21"/>
  <c r="L84" i="21" s="1"/>
  <c r="M84" i="21" s="1"/>
  <c r="M83" i="21"/>
  <c r="L82" i="21"/>
  <c r="M82" i="21" s="1"/>
  <c r="K81" i="21"/>
  <c r="L81" i="21" s="1"/>
  <c r="M81" i="21" s="1"/>
  <c r="K80" i="21"/>
  <c r="L80" i="21" s="1"/>
  <c r="M80" i="21" s="1"/>
  <c r="K79" i="21"/>
  <c r="L79" i="21" s="1"/>
  <c r="M79" i="21" s="1"/>
  <c r="K78" i="21"/>
  <c r="L78" i="21" s="1"/>
  <c r="M78" i="21" s="1"/>
  <c r="K77" i="21"/>
  <c r="L77" i="21" s="1"/>
  <c r="M77" i="21" s="1"/>
  <c r="J73" i="21"/>
  <c r="I73" i="21"/>
  <c r="H73" i="21"/>
  <c r="G73" i="21"/>
  <c r="F73" i="21"/>
  <c r="E73" i="21"/>
  <c r="D73" i="21"/>
  <c r="K71" i="21"/>
  <c r="L71" i="21" s="1"/>
  <c r="M71" i="21" s="1"/>
  <c r="K70" i="21"/>
  <c r="L70" i="21" s="1"/>
  <c r="M70" i="21" s="1"/>
  <c r="K69" i="21"/>
  <c r="L69" i="21" s="1"/>
  <c r="M69" i="21" s="1"/>
  <c r="K68" i="21"/>
  <c r="L68" i="21" s="1"/>
  <c r="M68" i="21" s="1"/>
  <c r="K67" i="21"/>
  <c r="L67" i="21" s="1"/>
  <c r="M67" i="21" s="1"/>
  <c r="K66" i="21"/>
  <c r="L66" i="21" s="1"/>
  <c r="M66" i="21" s="1"/>
  <c r="K65" i="21"/>
  <c r="L65" i="21" s="1"/>
  <c r="K64" i="21"/>
  <c r="L64" i="21" s="1"/>
  <c r="M64" i="21" s="1"/>
  <c r="M63" i="21"/>
  <c r="K62" i="21"/>
  <c r="L62" i="21" s="1"/>
  <c r="M62" i="21" s="1"/>
  <c r="K61" i="21"/>
  <c r="L61" i="21" s="1"/>
  <c r="M61" i="21" s="1"/>
  <c r="K60" i="21"/>
  <c r="L60" i="21" s="1"/>
  <c r="M60" i="21" s="1"/>
  <c r="J45" i="21"/>
  <c r="I45" i="21"/>
  <c r="H45" i="21"/>
  <c r="G45" i="21"/>
  <c r="F45" i="21"/>
  <c r="E45" i="21"/>
  <c r="D45" i="21"/>
  <c r="J44" i="21"/>
  <c r="I44" i="21"/>
  <c r="H44" i="21"/>
  <c r="G44" i="21"/>
  <c r="F44" i="21"/>
  <c r="E44" i="21"/>
  <c r="D44" i="21"/>
  <c r="J43" i="21"/>
  <c r="I43" i="21"/>
  <c r="H43" i="21"/>
  <c r="G43" i="21"/>
  <c r="F43" i="21"/>
  <c r="E43" i="21"/>
  <c r="D43" i="21"/>
  <c r="J42" i="21"/>
  <c r="J41" i="21"/>
  <c r="J40" i="21"/>
  <c r="J39" i="21"/>
  <c r="J38" i="21"/>
  <c r="J37" i="21"/>
  <c r="J33" i="21"/>
  <c r="I33" i="21"/>
  <c r="H33" i="21"/>
  <c r="G33" i="21"/>
  <c r="F33" i="21"/>
  <c r="E33" i="21"/>
  <c r="D33" i="21"/>
  <c r="K31" i="21"/>
  <c r="L31" i="21" s="1"/>
  <c r="M31" i="21" s="1"/>
  <c r="K29" i="21"/>
  <c r="L29" i="21" s="1"/>
  <c r="M29" i="21" s="1"/>
  <c r="K27" i="21"/>
  <c r="L27" i="21" s="1"/>
  <c r="M27" i="21" s="1"/>
  <c r="K25" i="21"/>
  <c r="L25" i="21" s="1"/>
  <c r="M25" i="21" s="1"/>
  <c r="K24" i="21"/>
  <c r="L24" i="21" s="1"/>
  <c r="M24" i="21" s="1"/>
  <c r="K23" i="21"/>
  <c r="L23" i="21" s="1"/>
  <c r="M23" i="21" s="1"/>
  <c r="I19" i="21"/>
  <c r="H19" i="21"/>
  <c r="G19" i="21"/>
  <c r="F19" i="21"/>
  <c r="E19" i="21"/>
  <c r="D19" i="21"/>
  <c r="K17" i="21"/>
  <c r="L17" i="21" s="1"/>
  <c r="M17" i="21" s="1"/>
  <c r="K16" i="21"/>
  <c r="L16" i="21" s="1"/>
  <c r="M15" i="21"/>
  <c r="K14" i="21"/>
  <c r="L14" i="21" s="1"/>
  <c r="M14" i="21" s="1"/>
  <c r="K13" i="21"/>
  <c r="L13" i="21" s="1"/>
  <c r="M13" i="21" s="1"/>
  <c r="K12" i="21"/>
  <c r="L12" i="21" s="1"/>
  <c r="M12" i="21" s="1"/>
  <c r="K11" i="21"/>
  <c r="L11" i="21" s="1"/>
  <c r="M11" i="21" s="1"/>
  <c r="L10" i="21"/>
  <c r="M10" i="21" s="1"/>
  <c r="L9" i="21"/>
  <c r="D107" i="21" l="1"/>
  <c r="H107" i="21"/>
  <c r="K98" i="21"/>
  <c r="K96" i="21"/>
  <c r="L96" i="21" s="1"/>
  <c r="M96" i="21" s="1"/>
  <c r="K95" i="21"/>
  <c r="F107" i="21"/>
  <c r="J107" i="21"/>
  <c r="G107" i="21"/>
  <c r="K90" i="21"/>
  <c r="L90" i="21" s="1"/>
  <c r="M90" i="21" s="1"/>
  <c r="K104" i="21"/>
  <c r="L104" i="21" s="1"/>
  <c r="M104" i="21" s="1"/>
  <c r="K43" i="21"/>
  <c r="L43" i="21" s="1"/>
  <c r="M43" i="21" s="1"/>
  <c r="K39" i="21"/>
  <c r="L39" i="21" s="1"/>
  <c r="M39" i="21" s="1"/>
  <c r="K38" i="21"/>
  <c r="L38" i="21" s="1"/>
  <c r="M38" i="21" s="1"/>
  <c r="K105" i="21"/>
  <c r="L105" i="21" s="1"/>
  <c r="M105" i="21" s="1"/>
  <c r="K103" i="21"/>
  <c r="L103" i="21" s="1"/>
  <c r="M103" i="21" s="1"/>
  <c r="K102" i="21"/>
  <c r="L102" i="21" s="1"/>
  <c r="M102" i="21" s="1"/>
  <c r="K101" i="21"/>
  <c r="L101" i="21" s="1"/>
  <c r="M101" i="21" s="1"/>
  <c r="K100" i="21"/>
  <c r="L100" i="21" s="1"/>
  <c r="M100" i="21" s="1"/>
  <c r="K99" i="21"/>
  <c r="L99" i="21" s="1"/>
  <c r="M99" i="21" s="1"/>
  <c r="L98" i="21"/>
  <c r="M98" i="21" s="1"/>
  <c r="E107" i="21"/>
  <c r="K97" i="21"/>
  <c r="L97" i="21" s="1"/>
  <c r="M97" i="21" s="1"/>
  <c r="L95" i="21"/>
  <c r="M95" i="21" s="1"/>
  <c r="K73" i="21"/>
  <c r="L73" i="21" s="1"/>
  <c r="M73" i="21" s="1"/>
  <c r="K37" i="21"/>
  <c r="L37" i="21" s="1"/>
  <c r="M37" i="21" s="1"/>
  <c r="K45" i="21"/>
  <c r="L45" i="21" s="1"/>
  <c r="M45" i="21" s="1"/>
  <c r="F47" i="21"/>
  <c r="K44" i="21"/>
  <c r="L44" i="21" s="1"/>
  <c r="M44" i="21" s="1"/>
  <c r="H47" i="21"/>
  <c r="G47" i="21"/>
  <c r="J47" i="21"/>
  <c r="E47" i="21"/>
  <c r="I47" i="21"/>
  <c r="K33" i="21"/>
  <c r="L33" i="21" s="1"/>
  <c r="M33" i="21" s="1"/>
  <c r="K41" i="21"/>
  <c r="L41" i="21" s="1"/>
  <c r="M41" i="21" s="1"/>
  <c r="K42" i="21"/>
  <c r="L42" i="21" s="1"/>
  <c r="M42" i="21" s="1"/>
  <c r="D47" i="21"/>
  <c r="K19" i="21"/>
  <c r="L19" i="21" s="1"/>
  <c r="M19" i="21" s="1"/>
  <c r="K94" i="21"/>
  <c r="L94" i="21" s="1"/>
  <c r="M94" i="21" s="1"/>
  <c r="G50" i="1"/>
  <c r="K107" i="21" l="1"/>
  <c r="L107" i="21" s="1"/>
  <c r="M107" i="21" s="1"/>
  <c r="K47" i="21"/>
  <c r="L47" i="21" s="1"/>
  <c r="M47" i="21" s="1"/>
  <c r="A77" i="31"/>
  <c r="L67" i="26" l="1"/>
  <c r="M67" i="26" s="1"/>
  <c r="N67" i="26" s="1"/>
  <c r="L66" i="26"/>
  <c r="M66" i="26" s="1"/>
  <c r="N66" i="26" s="1"/>
  <c r="L68" i="26" l="1"/>
  <c r="M68" i="26" s="1"/>
  <c r="N68" i="26" s="1"/>
  <c r="L72" i="26"/>
  <c r="M72" i="26" s="1"/>
  <c r="N72" i="26" s="1"/>
  <c r="L73" i="26"/>
  <c r="M73" i="26" s="1"/>
  <c r="N73" i="26" s="1"/>
  <c r="B30" i="6" l="1"/>
  <c r="A20" i="3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71" i="31" s="1"/>
  <c r="A72" i="31" s="1"/>
  <c r="A73" i="31" s="1"/>
  <c r="A74" i="31" s="1"/>
  <c r="A75" i="31" s="1"/>
  <c r="A76" i="31" s="1"/>
  <c r="B25" i="6" l="1"/>
  <c r="B23" i="6"/>
  <c r="B21" i="6"/>
  <c r="B20" i="6"/>
  <c r="B19" i="6"/>
  <c r="B18" i="6"/>
  <c r="B17" i="6"/>
  <c r="B16" i="6"/>
  <c r="B15" i="6"/>
  <c r="B14" i="6"/>
  <c r="B13" i="6"/>
  <c r="B12" i="6"/>
  <c r="B11" i="6"/>
  <c r="D10" i="6"/>
  <c r="C10" i="6"/>
  <c r="B10" i="6"/>
  <c r="B9" i="6"/>
  <c r="C9" i="6" l="1"/>
  <c r="D8" i="6"/>
  <c r="C8" i="6"/>
  <c r="B8" i="6"/>
  <c r="D7" i="6"/>
  <c r="C7" i="6"/>
  <c r="B7" i="6"/>
  <c r="B6" i="6"/>
  <c r="L55" i="30" l="1"/>
  <c r="M55" i="30" s="1"/>
  <c r="N55" i="30" s="1"/>
  <c r="L52" i="30"/>
  <c r="M52" i="30" s="1"/>
  <c r="N52" i="30" s="1"/>
  <c r="L51" i="30"/>
  <c r="M51" i="30" s="1"/>
  <c r="N51" i="30" s="1"/>
  <c r="L49" i="30"/>
  <c r="M49" i="30" s="1"/>
  <c r="N49" i="30" s="1"/>
  <c r="L48" i="30"/>
  <c r="M48" i="30" s="1"/>
  <c r="N48" i="30" s="1"/>
  <c r="L47" i="30"/>
  <c r="M47" i="30" s="1"/>
  <c r="N47" i="30" s="1"/>
  <c r="L46" i="30"/>
  <c r="M46" i="30" s="1"/>
  <c r="N46" i="30" s="1"/>
  <c r="L45" i="30"/>
  <c r="M45" i="30" s="1"/>
  <c r="N45" i="30" s="1"/>
  <c r="L43" i="30"/>
  <c r="M43" i="30" s="1"/>
  <c r="N43" i="30" s="1"/>
  <c r="L42" i="30"/>
  <c r="M42" i="30" s="1"/>
  <c r="N42" i="30" s="1"/>
  <c r="L40" i="30"/>
  <c r="M40" i="30" s="1"/>
  <c r="N40" i="30" s="1"/>
  <c r="L39" i="30"/>
  <c r="M39" i="30" s="1"/>
  <c r="N39" i="30" s="1"/>
  <c r="L37" i="30"/>
  <c r="M37" i="30" s="1"/>
  <c r="N37" i="30" s="1"/>
  <c r="L26" i="30"/>
  <c r="M26" i="30" s="1"/>
  <c r="N26" i="30" s="1"/>
  <c r="L25" i="30"/>
  <c r="M25" i="30" s="1"/>
  <c r="N25" i="30" s="1"/>
  <c r="L24" i="30"/>
  <c r="M24" i="30" s="1"/>
  <c r="N24" i="30" s="1"/>
  <c r="L23" i="30"/>
  <c r="M23" i="30" s="1"/>
  <c r="N23" i="30" s="1"/>
  <c r="L22" i="30"/>
  <c r="M22" i="30" s="1"/>
  <c r="N22" i="30" s="1"/>
  <c r="L20" i="30"/>
  <c r="M20" i="30" s="1"/>
  <c r="N20" i="30" s="1"/>
  <c r="L19" i="30"/>
  <c r="M19" i="30" s="1"/>
  <c r="N19" i="30" s="1"/>
  <c r="L18" i="30"/>
  <c r="M18" i="30" s="1"/>
  <c r="N18" i="30" s="1"/>
  <c r="L17" i="30"/>
  <c r="M17" i="30" s="1"/>
  <c r="N17" i="30" s="1"/>
  <c r="L16" i="30"/>
  <c r="M16" i="30" s="1"/>
  <c r="N16" i="30" s="1"/>
  <c r="L14" i="30"/>
  <c r="M14" i="30" s="1"/>
  <c r="N14" i="30" s="1"/>
  <c r="L13" i="30"/>
  <c r="M13" i="30" s="1"/>
  <c r="N13" i="30" s="1"/>
  <c r="L11" i="30"/>
  <c r="M11" i="30" s="1"/>
  <c r="N11" i="30" s="1"/>
  <c r="L8" i="30"/>
  <c r="M8" i="30" s="1"/>
  <c r="N8" i="30" s="1"/>
  <c r="L57" i="28"/>
  <c r="M57" i="28" s="1"/>
  <c r="N57" i="28" s="1"/>
  <c r="L51" i="28"/>
  <c r="M51" i="28" s="1"/>
  <c r="N51" i="28" s="1"/>
  <c r="L45" i="28"/>
  <c r="M45" i="28" s="1"/>
  <c r="N45" i="28" s="1"/>
  <c r="L39" i="28"/>
  <c r="M39" i="28" s="1"/>
  <c r="N39" i="28" s="1"/>
  <c r="L33" i="28"/>
  <c r="M33" i="28" s="1"/>
  <c r="N33" i="28" s="1"/>
  <c r="L27" i="28"/>
  <c r="M27" i="28" s="1"/>
  <c r="N27" i="28" s="1"/>
  <c r="L21" i="28"/>
  <c r="M21" i="28" s="1"/>
  <c r="N21" i="28" s="1"/>
  <c r="L15" i="28"/>
  <c r="M15" i="28" s="1"/>
  <c r="N15" i="28" s="1"/>
  <c r="L70" i="26"/>
  <c r="M70" i="26" s="1"/>
  <c r="N70" i="26" s="1"/>
  <c r="L69" i="26"/>
  <c r="M69" i="26" s="1"/>
  <c r="N69" i="26" s="1"/>
  <c r="L64" i="26"/>
  <c r="M64" i="26" s="1"/>
  <c r="N64" i="26" s="1"/>
  <c r="L63" i="26"/>
  <c r="M63" i="26" s="1"/>
  <c r="N63" i="26" s="1"/>
  <c r="L61" i="26"/>
  <c r="M61" i="26" s="1"/>
  <c r="N61" i="26" s="1"/>
  <c r="L60" i="26"/>
  <c r="M60" i="26" s="1"/>
  <c r="N60" i="26" s="1"/>
  <c r="L58" i="26"/>
  <c r="M58" i="26" s="1"/>
  <c r="N58" i="26" s="1"/>
  <c r="L57" i="26"/>
  <c r="M57" i="26" s="1"/>
  <c r="N57" i="26" s="1"/>
  <c r="L55" i="26"/>
  <c r="M55" i="26" s="1"/>
  <c r="N55" i="26" s="1"/>
  <c r="L54" i="26"/>
  <c r="M54" i="26" s="1"/>
  <c r="N54" i="26" s="1"/>
  <c r="L52" i="26"/>
  <c r="M52" i="26" s="1"/>
  <c r="N52" i="26" s="1"/>
  <c r="L51" i="26"/>
  <c r="M51" i="26" s="1"/>
  <c r="N51" i="26" s="1"/>
  <c r="L49" i="26"/>
  <c r="M49" i="26" s="1"/>
  <c r="N49" i="26" s="1"/>
  <c r="L48" i="26"/>
  <c r="M48" i="26" s="1"/>
  <c r="N48" i="26" s="1"/>
  <c r="L46" i="26"/>
  <c r="M46" i="26" s="1"/>
  <c r="N46" i="26" s="1"/>
  <c r="M32" i="26"/>
  <c r="N32" i="26" s="1"/>
  <c r="M31" i="26"/>
  <c r="N31" i="26" s="1"/>
  <c r="M29" i="26"/>
  <c r="N29" i="26" s="1"/>
  <c r="M28" i="26"/>
  <c r="N28" i="26" s="1"/>
  <c r="M26" i="26"/>
  <c r="N26" i="26" s="1"/>
  <c r="M25" i="26"/>
  <c r="N25" i="26" s="1"/>
  <c r="M23" i="26"/>
  <c r="N23" i="26" s="1"/>
  <c r="M22" i="26"/>
  <c r="N22" i="26" s="1"/>
  <c r="M20" i="26"/>
  <c r="N20" i="26" s="1"/>
  <c r="M19" i="26"/>
  <c r="N19" i="26" s="1"/>
  <c r="M17" i="26"/>
  <c r="N17" i="26" s="1"/>
  <c r="M16" i="26"/>
  <c r="N16" i="26" s="1"/>
  <c r="M14" i="26"/>
  <c r="N14" i="26" s="1"/>
  <c r="M13" i="26"/>
  <c r="N13" i="26" s="1"/>
  <c r="M11" i="26"/>
  <c r="N11" i="26" s="1"/>
  <c r="M10" i="26"/>
  <c r="N10" i="26" s="1"/>
  <c r="M8" i="26"/>
  <c r="N8" i="26" s="1"/>
  <c r="M7" i="26"/>
  <c r="N7" i="26" s="1"/>
  <c r="L54" i="30" l="1"/>
  <c r="M54" i="30" s="1"/>
  <c r="N54" i="30" s="1"/>
  <c r="L41" i="30"/>
  <c r="M41" i="30" s="1"/>
  <c r="N41" i="30" s="1"/>
  <c r="L53" i="30"/>
  <c r="M53" i="30" s="1"/>
  <c r="N53" i="30" s="1"/>
  <c r="L12" i="28"/>
  <c r="M12" i="28" s="1"/>
  <c r="N12" i="28" s="1"/>
  <c r="L18" i="28"/>
  <c r="M18" i="28" s="1"/>
  <c r="N18" i="28" s="1"/>
  <c r="L24" i="28"/>
  <c r="M24" i="28" s="1"/>
  <c r="N24" i="28" s="1"/>
  <c r="L30" i="28"/>
  <c r="M30" i="28" s="1"/>
  <c r="N30" i="28" s="1"/>
  <c r="L36" i="28"/>
  <c r="M36" i="28" s="1"/>
  <c r="N36" i="28" s="1"/>
  <c r="L42" i="28"/>
  <c r="M42" i="28" s="1"/>
  <c r="N42" i="28" s="1"/>
  <c r="L48" i="28"/>
  <c r="M48" i="28" s="1"/>
  <c r="N48" i="28" s="1"/>
  <c r="L54" i="28"/>
  <c r="M54" i="28" s="1"/>
  <c r="N54" i="28" s="1"/>
  <c r="L60" i="28"/>
  <c r="M60" i="28" s="1"/>
  <c r="N60" i="28" s="1"/>
  <c r="L65" i="26"/>
  <c r="M65" i="26" s="1"/>
  <c r="N65" i="26" s="1"/>
  <c r="M21" i="26"/>
  <c r="N21" i="26" s="1"/>
  <c r="M33" i="26"/>
  <c r="N33" i="26" s="1"/>
  <c r="L15" i="30"/>
  <c r="M15" i="30" s="1"/>
  <c r="N15" i="30" s="1"/>
  <c r="L21" i="30"/>
  <c r="M21" i="30" s="1"/>
  <c r="N21" i="30" s="1"/>
  <c r="L44" i="30"/>
  <c r="M44" i="30" s="1"/>
  <c r="N44" i="30" s="1"/>
  <c r="L50" i="30"/>
  <c r="M50" i="30" s="1"/>
  <c r="N50" i="30" s="1"/>
  <c r="L53" i="26"/>
  <c r="M53" i="26" s="1"/>
  <c r="N53" i="26" s="1"/>
  <c r="L59" i="26"/>
  <c r="M59" i="26" s="1"/>
  <c r="N59" i="26" s="1"/>
  <c r="L9" i="30"/>
  <c r="M9" i="30" s="1"/>
  <c r="N9" i="30" s="1"/>
  <c r="M9" i="26"/>
  <c r="N9" i="26" s="1"/>
  <c r="M18" i="26"/>
  <c r="N18" i="26" s="1"/>
  <c r="M30" i="26"/>
  <c r="N30" i="26" s="1"/>
  <c r="L50" i="26"/>
  <c r="M50" i="26" s="1"/>
  <c r="N50" i="26" s="1"/>
  <c r="L56" i="26"/>
  <c r="M56" i="26" s="1"/>
  <c r="N56" i="26" s="1"/>
  <c r="L62" i="26"/>
  <c r="M62" i="26" s="1"/>
  <c r="N62" i="26" s="1"/>
  <c r="L71" i="26"/>
  <c r="M71" i="26" s="1"/>
  <c r="N71" i="26" s="1"/>
  <c r="L56" i="30"/>
  <c r="M56" i="30" s="1"/>
  <c r="N56" i="30" s="1"/>
  <c r="L27" i="30"/>
  <c r="M27" i="30" s="1"/>
  <c r="N27" i="30" s="1"/>
  <c r="L12" i="30"/>
  <c r="M12" i="30" s="1"/>
  <c r="N12" i="30" s="1"/>
  <c r="L38" i="30"/>
  <c r="M12" i="26"/>
  <c r="N12" i="26" s="1"/>
  <c r="M24" i="26"/>
  <c r="N24" i="26" s="1"/>
  <c r="M34" i="26"/>
  <c r="N34" i="26" s="1"/>
  <c r="M15" i="26"/>
  <c r="N15" i="26" s="1"/>
  <c r="M27" i="26"/>
  <c r="N27" i="26" s="1"/>
  <c r="M35" i="26"/>
  <c r="N35" i="26" s="1"/>
  <c r="L47" i="26"/>
  <c r="M47" i="26" s="1"/>
  <c r="N47" i="26" s="1"/>
  <c r="M36" i="26"/>
  <c r="N36" i="26" s="1"/>
  <c r="M38" i="30" l="1"/>
  <c r="N38" i="30" s="1"/>
  <c r="L63" i="28"/>
  <c r="M63" i="28" s="1"/>
  <c r="N63" i="28" s="1"/>
  <c r="L74" i="26"/>
  <c r="M74" i="26" s="1"/>
  <c r="N74" i="26" s="1"/>
  <c r="L46" i="19" l="1"/>
  <c r="L45" i="19"/>
  <c r="L44" i="19" s="1"/>
  <c r="L43" i="19" s="1"/>
  <c r="L42" i="19" s="1"/>
  <c r="L41" i="19" s="1"/>
  <c r="L40" i="19" s="1"/>
  <c r="L39" i="19" s="1"/>
  <c r="L38" i="19" s="1"/>
  <c r="L37" i="19" s="1"/>
  <c r="L36" i="19" s="1"/>
  <c r="L35" i="19" s="1"/>
  <c r="L34" i="19" s="1"/>
  <c r="L33" i="19" s="1"/>
  <c r="L32" i="19" s="1"/>
  <c r="L31" i="19" s="1"/>
  <c r="L30" i="19" s="1"/>
  <c r="L29" i="19" s="1"/>
  <c r="L28" i="19" s="1"/>
  <c r="L27" i="19" s="1"/>
  <c r="L26" i="19" s="1"/>
  <c r="L25" i="19" s="1"/>
  <c r="L24" i="19" s="1"/>
  <c r="L23" i="19" s="1"/>
  <c r="L22" i="19" s="1"/>
  <c r="L21" i="19" s="1"/>
  <c r="L20" i="19" s="1"/>
  <c r="L19" i="19" s="1"/>
  <c r="L18" i="19" s="1"/>
  <c r="L17" i="19" s="1"/>
  <c r="L16" i="19" s="1"/>
  <c r="L15" i="19" s="1"/>
  <c r="L14" i="19" s="1"/>
  <c r="L13" i="19" s="1"/>
  <c r="L12" i="19" s="1"/>
  <c r="L11" i="19" s="1"/>
  <c r="L10" i="19" s="1"/>
  <c r="L9" i="19" s="1"/>
  <c r="L8" i="19" s="1"/>
  <c r="L7" i="19" s="1"/>
  <c r="L6" i="19" s="1"/>
  <c r="L5" i="19" s="1"/>
  <c r="L4" i="19" s="1"/>
  <c r="L3" i="19" s="1"/>
  <c r="J34" i="18"/>
  <c r="I34" i="18"/>
  <c r="D34" i="18"/>
  <c r="J33" i="18"/>
  <c r="I33" i="18"/>
  <c r="D33" i="18"/>
  <c r="K32" i="18"/>
  <c r="J32" i="18"/>
  <c r="I32" i="18"/>
  <c r="D32" i="18"/>
</calcChain>
</file>

<file path=xl/sharedStrings.xml><?xml version="1.0" encoding="utf-8"?>
<sst xmlns="http://schemas.openxmlformats.org/spreadsheetml/2006/main" count="1318" uniqueCount="382">
  <si>
    <t>Niemen raja</t>
  </si>
  <si>
    <t>Kantakaupungin raja</t>
  </si>
  <si>
    <t>Poikittaislaskentalinja</t>
  </si>
  <si>
    <t>Kaupungin raja 2008</t>
  </si>
  <si>
    <t>Nykyinen kaupungin raja</t>
  </si>
  <si>
    <t>Linjat yhteensä</t>
  </si>
  <si>
    <t>Lauttasaaren sektori</t>
  </si>
  <si>
    <t>Töölön sektori</t>
  </si>
  <si>
    <t>Hakaniemen sektori</t>
  </si>
  <si>
    <t>Niemen raja yhteensä</t>
  </si>
  <si>
    <t>Länsisektori</t>
  </si>
  <si>
    <t>Luoteissektori</t>
  </si>
  <si>
    <t>Koillissektori</t>
  </si>
  <si>
    <t>Itäsektori</t>
  </si>
  <si>
    <t>Kantakaupungin raja yhteensä</t>
  </si>
  <si>
    <t>Itäsektori 2008</t>
  </si>
  <si>
    <t>Nykyinen itäsektori</t>
  </si>
  <si>
    <t>Kaupungin raja 2008 yhteensä</t>
  </si>
  <si>
    <t>Vuosi</t>
  </si>
  <si>
    <t>Esikaupunkialueet</t>
  </si>
  <si>
    <t>Pohjoinen kantakaupunki</t>
  </si>
  <si>
    <t>Eteläinen kantakaupunki</t>
  </si>
  <si>
    <t>Poikittainen liikenne yhteensä</t>
  </si>
  <si>
    <t>vuosi</t>
  </si>
  <si>
    <t>Taulukko</t>
  </si>
  <si>
    <t>Kaivokatu</t>
  </si>
  <si>
    <t>Pohjoisesplanadi</t>
  </si>
  <si>
    <t>Eteläesplanadi</t>
  </si>
  <si>
    <t>Tehtaankatu</t>
  </si>
  <si>
    <t>Puistokatu</t>
  </si>
  <si>
    <t>Ehrenströmintie</t>
  </si>
  <si>
    <t>Pirkkolantie</t>
  </si>
  <si>
    <t>Metsäläntie</t>
  </si>
  <si>
    <t>Hakamäentie</t>
  </si>
  <si>
    <t>Nordenskiöldinkatu</t>
  </si>
  <si>
    <t>Helsinginkatu</t>
  </si>
  <si>
    <t>Aleksanterinkatu</t>
  </si>
  <si>
    <t>Rekisteröidyt henkilöautot / 1000 asukasta</t>
  </si>
  <si>
    <t>Liikennekäytössä olevat henkilöautot / 1000 asukasta</t>
  </si>
  <si>
    <t>Rekisterissä olevat henkilöautot</t>
  </si>
  <si>
    <t>Liikennekäytössä olevat henkilöautot</t>
  </si>
  <si>
    <t>Autokannan kehitys Helsingissä</t>
  </si>
  <si>
    <t>Rekisteröidyt autot*</t>
  </si>
  <si>
    <t>Liikennekäytössä olevat autot**</t>
  </si>
  <si>
    <t>Väestö***</t>
  </si>
  <si>
    <t>***Suomen virallinen tilasto (SVT): Väestörakenne [verkkojulkaisu].Saantitapa: http://www.stat.fi/til/vaerak/index.html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</si>
  <si>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</si>
  <si>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</si>
  <si>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</si>
  <si>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</si>
  <si>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</si>
  <si>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</si>
  <si>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</si>
  <si>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</si>
  <si>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</si>
  <si>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</si>
  <si>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</si>
  <si>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</si>
  <si>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Autoliikenteen kuukausijakauma (100 =keskiarvo)</t>
  </si>
  <si>
    <t>Kello</t>
  </si>
  <si>
    <t>Vuoden 2008 mukainen kaupungin raja</t>
  </si>
  <si>
    <t>Kaupungin aiempi raja</t>
  </si>
  <si>
    <t>Henkilöautot</t>
  </si>
  <si>
    <t>Pakettiautot</t>
  </si>
  <si>
    <t>Kuorma- ja rekka-autot</t>
  </si>
  <si>
    <t>Linja-autot</t>
  </si>
  <si>
    <t>Yhteensä</t>
  </si>
  <si>
    <t>Kehä 1</t>
  </si>
  <si>
    <t>maanantai</t>
  </si>
  <si>
    <t>tiistai</t>
  </si>
  <si>
    <t>keskiviikko</t>
  </si>
  <si>
    <t>torstai</t>
  </si>
  <si>
    <t>perjantai</t>
  </si>
  <si>
    <t>lauantai</t>
  </si>
  <si>
    <t>sunnuntai</t>
  </si>
  <si>
    <t>Kaupungin raja (vuoden 2008 mukaan)</t>
  </si>
  <si>
    <t>Vuorokaudenaika</t>
  </si>
  <si>
    <t>Autoja, kpl</t>
  </si>
  <si>
    <t>%-osuu vuorokauden liikenteestä</t>
  </si>
  <si>
    <t>Muutos edellisestä vuodesta</t>
  </si>
  <si>
    <t>Muutos -%</t>
  </si>
  <si>
    <t>Aamuruuhka (klo 6-9)</t>
  </si>
  <si>
    <t>Päiväliikenne (klo 9-15)</t>
  </si>
  <si>
    <t>Iltapäiväruuhka (klo 15-18)</t>
  </si>
  <si>
    <t xml:space="preserve">Iltaliikenne (klo 18-21)                                    </t>
  </si>
  <si>
    <t>Yöliikenne (klo 21-6)</t>
  </si>
  <si>
    <t>Koko vrk</t>
  </si>
  <si>
    <t>Kantakaupungin raja:</t>
  </si>
  <si>
    <t>Kaupungin raja (2008):</t>
  </si>
  <si>
    <t>Niemen raja:</t>
  </si>
  <si>
    <t>06-07</t>
  </si>
  <si>
    <t>07-08</t>
  </si>
  <si>
    <t>08-09</t>
  </si>
  <si>
    <t>15-16</t>
  </si>
  <si>
    <t>16-17</t>
  </si>
  <si>
    <t>17-18</t>
  </si>
  <si>
    <t>KAVL</t>
  </si>
  <si>
    <t>henkilöautot</t>
  </si>
  <si>
    <t>pakettiautot</t>
  </si>
  <si>
    <t>rekat</t>
  </si>
  <si>
    <t>linja-autot</t>
  </si>
  <si>
    <t>moottoripyörät</t>
  </si>
  <si>
    <t>raitiovaunut</t>
  </si>
  <si>
    <t>kuorma-autot</t>
  </si>
  <si>
    <t>autot</t>
  </si>
  <si>
    <t>Autot+raitiovaunut: kehitys kaikilla laskentalinjoilla</t>
  </si>
  <si>
    <t>Autot+raitiovaunut: kehitys poikittaislaskentalinjalla</t>
  </si>
  <si>
    <t>Autot+raitiovaunut: kehitys poikittaislaskentalinjalla kaduittain</t>
  </si>
  <si>
    <t>Autot+raitiovaunut: kehitys niemen rajalla sektoreittain</t>
  </si>
  <si>
    <t>Autot+raitiovaunut: kehitys kantakaupungin rajalla sektoreittain</t>
  </si>
  <si>
    <t>Automäärien kehitys kaupungin rajalla sektoreittain</t>
  </si>
  <si>
    <t>Autot+raitiovaunut: kehitys niemen rajalla kaduittain</t>
  </si>
  <si>
    <t>Lauttasaaren silta</t>
  </si>
  <si>
    <t>Lapinlahden silta</t>
  </si>
  <si>
    <t>Merikannontie</t>
  </si>
  <si>
    <t>Mechelinikatu</t>
  </si>
  <si>
    <t>Runeberginkatu</t>
  </si>
  <si>
    <t>Töölönkatu</t>
  </si>
  <si>
    <t>Mannerheimintie</t>
  </si>
  <si>
    <t>Pitkäsilta</t>
  </si>
  <si>
    <t>Hakanimensilta</t>
  </si>
  <si>
    <t>Autot+raitiovaunut: kehitys kantakaupungin rajalla kaduittain</t>
  </si>
  <si>
    <t>Länsiväylä</t>
  </si>
  <si>
    <t>Meilahden silta</t>
  </si>
  <si>
    <t>Munkkiniemen silta</t>
  </si>
  <si>
    <t>Ilmalankatu</t>
  </si>
  <si>
    <t>Veturitie</t>
  </si>
  <si>
    <t>Ratapihantie</t>
  </si>
  <si>
    <t>Mäkelänkatu</t>
  </si>
  <si>
    <t>Hämeentien silta</t>
  </si>
  <si>
    <t>Hermannin rantatie</t>
  </si>
  <si>
    <t>Kyläsaarenkatu</t>
  </si>
  <si>
    <t>Kulosaaren silta</t>
  </si>
  <si>
    <t>Otaniemen silta</t>
  </si>
  <si>
    <t>Turunväylä</t>
  </si>
  <si>
    <t>Turuntie</t>
  </si>
  <si>
    <t>Vihdintie</t>
  </si>
  <si>
    <t>Malminkartanontie</t>
  </si>
  <si>
    <t>Hämeenlinnanväylä</t>
  </si>
  <si>
    <t>Tuusulanväylä</t>
  </si>
  <si>
    <t>Valimotie/Kirkkotie</t>
  </si>
  <si>
    <t>Tammiston kauppatie</t>
  </si>
  <si>
    <t>Suutarilantie</t>
  </si>
  <si>
    <t>Tikkuritie</t>
  </si>
  <si>
    <t>Vanha Porvoontie</t>
  </si>
  <si>
    <t>Lahdenväylä</t>
  </si>
  <si>
    <t>Porvoonväylä</t>
  </si>
  <si>
    <t>Länsimäentie</t>
  </si>
  <si>
    <t>Itäväylä</t>
  </si>
  <si>
    <t>Satamatunneli</t>
  </si>
  <si>
    <t>Vuosaaren satamatie</t>
  </si>
  <si>
    <t>Autot: kehitys kaupungin rajalla (2008) kaduittain</t>
  </si>
  <si>
    <t>Autot: kehitys Östersundomissa kaduittain</t>
  </si>
  <si>
    <t>Kehä 3</t>
  </si>
  <si>
    <t>Sotungintie</t>
  </si>
  <si>
    <t>Knutersintie</t>
  </si>
  <si>
    <t>Porvoonväylä 2</t>
  </si>
  <si>
    <t>Uusi Porvoontie</t>
  </si>
  <si>
    <t>Porvoonväylä länsi</t>
  </si>
  <si>
    <t>Porvoonväylä itä</t>
  </si>
  <si>
    <t>NIEMEN RAJA / SISÄLASKENTALINJA</t>
  </si>
  <si>
    <t>HA</t>
  </si>
  <si>
    <t>PA</t>
  </si>
  <si>
    <t>KA</t>
  </si>
  <si>
    <t>RA</t>
  </si>
  <si>
    <t>LA</t>
  </si>
  <si>
    <t>MP</t>
  </si>
  <si>
    <t>RV</t>
  </si>
  <si>
    <t xml:space="preserve">  AUTOT</t>
  </si>
  <si>
    <t xml:space="preserve">  M-AJON</t>
  </si>
  <si>
    <t xml:space="preserve">     YHT</t>
  </si>
  <si>
    <t>SUUNTA 01 KESKUSTAAN</t>
  </si>
  <si>
    <t>Mechelininkatu</t>
  </si>
  <si>
    <t>Hakaniemen silta</t>
  </si>
  <si>
    <t>KOKO LASKENTALINJA</t>
  </si>
  <si>
    <t>SUUNTA 02 KESKUSTASTA</t>
  </si>
  <si>
    <t>SUUNNAT YHTEENSÄ</t>
  </si>
  <si>
    <t>KANTAKAUPUNGIN RAJA / VÄLILASKENTALINJA</t>
  </si>
  <si>
    <t>AUTOT</t>
  </si>
  <si>
    <t>M-AJON</t>
  </si>
  <si>
    <t>YHT</t>
  </si>
  <si>
    <t>(kaupungin raja on aiempi, vuoden 2008 mukainen raja)</t>
  </si>
  <si>
    <t>LASKENTALINJA</t>
  </si>
  <si>
    <t>NIEMEN RAJA</t>
  </si>
  <si>
    <t>KANTAKAUPUN-</t>
  </si>
  <si>
    <t xml:space="preserve">KAUPUNGIN </t>
  </si>
  <si>
    <t>POIKITTAIS-</t>
  </si>
  <si>
    <t>GIN RAJA</t>
  </si>
  <si>
    <t>RAJA</t>
  </si>
  <si>
    <t>(SISÄLASKEN-</t>
  </si>
  <si>
    <t>(VÄLILASKEN-</t>
  </si>
  <si>
    <t>(ULKOLASKEN-</t>
  </si>
  <si>
    <t>TALINJA)</t>
  </si>
  <si>
    <t>LIITOSALUEEN LASKENTALINJA</t>
  </si>
  <si>
    <t>SUUNTA 01 HELSINKIIN</t>
  </si>
  <si>
    <t>Kehä III</t>
  </si>
  <si>
    <t>SUUNTA 02 HELSINGISTÄ</t>
  </si>
  <si>
    <t>KAUPUNGIN RAJA / ULKOLASKENTALINJA</t>
  </si>
  <si>
    <t>Kehä I</t>
  </si>
  <si>
    <t>Kirkkotie / Valimotie</t>
  </si>
  <si>
    <t>LAUTTASAAREN SILTA</t>
  </si>
  <si>
    <t>KESKUSTAAN</t>
  </si>
  <si>
    <t>KESKUSTASTA</t>
  </si>
  <si>
    <t>SUMMA</t>
  </si>
  <si>
    <t>LAPINLAHDEN SILTA</t>
  </si>
  <si>
    <t>MERIKANNONTIE</t>
  </si>
  <si>
    <t>MECHELININKATU</t>
  </si>
  <si>
    <t>RUNEBERGINKATU</t>
  </si>
  <si>
    <t>TÖÖLÖNKATU</t>
  </si>
  <si>
    <t>MANNERHEIMINTIE</t>
  </si>
  <si>
    <t>PITKÄSILTA</t>
  </si>
  <si>
    <t>HAKANIEMEN SILTA</t>
  </si>
  <si>
    <t>LÄNSIVÄYLÄ</t>
  </si>
  <si>
    <t>MEILAHDEN SILTA</t>
  </si>
  <si>
    <t>MUNKKINIEMEN SILTA</t>
  </si>
  <si>
    <t>ILMALANKATU</t>
  </si>
  <si>
    <t>VETURITIE</t>
  </si>
  <si>
    <t>RATAPIHANTIE</t>
  </si>
  <si>
    <t>MÄKELÄNKATU</t>
  </si>
  <si>
    <t>HÄMEENTIEN SILTA</t>
  </si>
  <si>
    <t>HERMANNIN RANTATIE</t>
  </si>
  <si>
    <t>KYLÄSAARENKATU</t>
  </si>
  <si>
    <t>KULOSAAREN SILTA</t>
  </si>
  <si>
    <t>OTANIEMEN SILTA</t>
  </si>
  <si>
    <t>TURUNVÄYLÄ</t>
  </si>
  <si>
    <t>TURUNTIE</t>
  </si>
  <si>
    <t>KEHÄ 1</t>
  </si>
  <si>
    <t>VIHDINTIE</t>
  </si>
  <si>
    <t>MALMINKARTANONTIE</t>
  </si>
  <si>
    <t>HÄMEENLINNANVÄYLÄ</t>
  </si>
  <si>
    <t>TUUSULANTIE</t>
  </si>
  <si>
    <t>TAMMISTON KAUPPATIE</t>
  </si>
  <si>
    <t>SUUTARILANTIE</t>
  </si>
  <si>
    <t>TIKKURITIE</t>
  </si>
  <si>
    <t>V.PORVOONTIE</t>
  </si>
  <si>
    <t>LAHDENVÄYLÄ</t>
  </si>
  <si>
    <t>PORVOONVÄYLÄ</t>
  </si>
  <si>
    <t>LÄNSIMÄENTIE</t>
  </si>
  <si>
    <t>ITÄVÄYLÄ</t>
  </si>
  <si>
    <t>SATAMATUNNELI</t>
  </si>
  <si>
    <t>VALIMOT.+KIRKKOT.</t>
  </si>
  <si>
    <t>KEHÄ I</t>
  </si>
  <si>
    <t>LÄNTEEN</t>
  </si>
  <si>
    <t>ITÄÄN</t>
  </si>
  <si>
    <t>PIRKKOLANTIE</t>
  </si>
  <si>
    <t>METSÄLÄNTIE</t>
  </si>
  <si>
    <t>HAKAMÄENTIE</t>
  </si>
  <si>
    <t>NORDENSKIÖLDINKATU</t>
  </si>
  <si>
    <t>HELSINGINKATU</t>
  </si>
  <si>
    <t>POIKITTAISLINJA</t>
  </si>
  <si>
    <t>SUUNTA 01 LÄNTEEN</t>
  </si>
  <si>
    <t>SUUNTA 02 ITÄÄN</t>
  </si>
  <si>
    <t>L1</t>
  </si>
  <si>
    <t>L2</t>
  </si>
  <si>
    <t>L3</t>
  </si>
  <si>
    <t>L4</t>
  </si>
  <si>
    <t>L5</t>
  </si>
  <si>
    <t>M1</t>
  </si>
  <si>
    <t>M2</t>
  </si>
  <si>
    <t>M3</t>
  </si>
  <si>
    <t>N1</t>
  </si>
  <si>
    <t>N2</t>
  </si>
  <si>
    <t>N3</t>
  </si>
  <si>
    <t>N4</t>
  </si>
  <si>
    <t>N5</t>
  </si>
  <si>
    <t>O1</t>
  </si>
  <si>
    <t>O2</t>
  </si>
  <si>
    <t>O3</t>
  </si>
  <si>
    <t>O4</t>
  </si>
  <si>
    <t>P1</t>
  </si>
  <si>
    <t>P2</t>
  </si>
  <si>
    <t>Q1</t>
  </si>
  <si>
    <t>Q2</t>
  </si>
  <si>
    <t>Q3</t>
  </si>
  <si>
    <t>Q4</t>
  </si>
  <si>
    <t>R1</t>
  </si>
  <si>
    <t>R2</t>
  </si>
  <si>
    <t>R3</t>
  </si>
  <si>
    <t>N6</t>
  </si>
  <si>
    <t>S1</t>
  </si>
  <si>
    <t>Henkilö-</t>
  </si>
  <si>
    <t>Paketti-</t>
  </si>
  <si>
    <t>Kuorma-</t>
  </si>
  <si>
    <t>Rekka-</t>
  </si>
  <si>
    <t>Linja-</t>
  </si>
  <si>
    <t>Kokonais-</t>
  </si>
  <si>
    <t>Katuluokka</t>
  </si>
  <si>
    <t>suorite</t>
  </si>
  <si>
    <t>km</t>
  </si>
  <si>
    <t>1.  Moottoriväylä</t>
  </si>
  <si>
    <t xml:space="preserve">  6. Mv rampit</t>
  </si>
  <si>
    <t>2. Pääkatu</t>
  </si>
  <si>
    <t>3. Alueellinen kokooja</t>
  </si>
  <si>
    <t>4. Paikallinen kokooja</t>
  </si>
  <si>
    <t>5. Tonttikatu</t>
  </si>
  <si>
    <t>suhteellinen osuus</t>
  </si>
  <si>
    <t>Pituus</t>
  </si>
  <si>
    <t>Helsinki uuden kuntarajan mukaaan (miljoonaa ajoneuvokilometriä)</t>
  </si>
  <si>
    <t>YHTEENSÄ</t>
  </si>
  <si>
    <t>Suoritteen kehitys</t>
  </si>
  <si>
    <t xml:space="preserve">vuosi </t>
  </si>
  <si>
    <t>Vuosisuorite milj. ajon. km/v</t>
  </si>
  <si>
    <t>Uuden kuntarajan mukaan</t>
  </si>
  <si>
    <t>Kuvaus</t>
  </si>
  <si>
    <t>Päivitetty</t>
  </si>
  <si>
    <t>Päivittäjä</t>
  </si>
  <si>
    <t>Päivitetty viimeksi:</t>
  </si>
  <si>
    <t>SYYSKUUN ARKIVUOROKAUSILIIKENNE KLO 0-24 LASKENTALINJOITTAIN VUOSINA 1980 - 2018</t>
  </si>
  <si>
    <t>KM</t>
  </si>
  <si>
    <t>KEHÄLASKENNAT SYYSKUUSSA 2018</t>
  </si>
  <si>
    <t>Lyhenteiden selitteet</t>
  </si>
  <si>
    <t>Henkiläauto</t>
  </si>
  <si>
    <t>Pakettiauto</t>
  </si>
  <si>
    <t>Kuorma-auto</t>
  </si>
  <si>
    <t>Rekka-auto</t>
  </si>
  <si>
    <t>Linja-auto</t>
  </si>
  <si>
    <t>Moottoripyörä</t>
  </si>
  <si>
    <t>Raitiovaunu</t>
  </si>
  <si>
    <t>Moottoriajoneuvo (sisältää henkilöautot, pakettiautot, kuorma-autot, rekka-autot, linja-autot sekä moottoripyörät)</t>
  </si>
  <si>
    <t>Autot (sisältää henkilöautot, pakettiautot, kuorma-autot, rekka-autot sekä linja-autot)</t>
  </si>
  <si>
    <t>Moottoriajoneuvoliikenteen suorite 2018</t>
  </si>
  <si>
    <t>Tammiston kauppatie (vanha Kirkkotie)</t>
  </si>
  <si>
    <t xml:space="preserve">Tammiston kauppatie </t>
  </si>
  <si>
    <t>KEHÄLASKENNAT SYYS- JA LOKAKUUSSA 2018 SISÄLASKENTALINJA</t>
  </si>
  <si>
    <t>KEHÄLASKENNAT SYYS- JA LOKAKUUSSA 2018 VÄLILASKENTALINJA</t>
  </si>
  <si>
    <t>KEHÄLASKENNAT SYYS- JA LOKAKUUSSA 2018 ULKOLASKENTALINJA   (AIEMPI KAUPUNGIN RAJA)</t>
  </si>
  <si>
    <t>KEHÄLASKENNAT SYYS- JA LOKAKUUSSA 2018 ULKOLASKENTALINJA (AIEMPI KAUPUNGIN RAJA)</t>
  </si>
  <si>
    <r>
      <t xml:space="preserve">SYYSKUUN KESKIMÄÄRÄINEN ARKIVUOROKAUSILIIKENNE </t>
    </r>
    <r>
      <rPr>
        <b/>
        <u/>
        <sz val="10"/>
        <rFont val="Arial"/>
        <family val="2"/>
      </rPr>
      <t>KLO 0-24</t>
    </r>
  </si>
  <si>
    <r>
      <t xml:space="preserve">LIIKENNEMÄÄRÄT </t>
    </r>
    <r>
      <rPr>
        <b/>
        <u/>
        <sz val="10"/>
        <rFont val="Arial"/>
        <family val="2"/>
      </rPr>
      <t>AAMUHUIPPUTUNTINA KLO 07.45-08.45</t>
    </r>
  </si>
  <si>
    <r>
      <t xml:space="preserve">LIIKENNEMÄÄRÄT </t>
    </r>
    <r>
      <rPr>
        <b/>
        <u/>
        <sz val="10"/>
        <rFont val="Arial"/>
        <family val="2"/>
      </rPr>
      <t>ILTAHUIPPUTUNTINA KLO 15:45 - 16:45</t>
    </r>
  </si>
  <si>
    <r>
      <t xml:space="preserve">LIIKENNEMÄÄRÄT </t>
    </r>
    <r>
      <rPr>
        <b/>
        <u/>
        <sz val="10"/>
        <rFont val="Arial"/>
        <family val="2"/>
      </rPr>
      <t>AAMUHUIPPUTUNTINA KLO 7:45 - 8:45</t>
    </r>
  </si>
  <si>
    <r>
      <t xml:space="preserve">LIIKENNEMÄÄRÄT </t>
    </r>
    <r>
      <rPr>
        <b/>
        <u/>
        <sz val="10"/>
        <rFont val="Arial"/>
        <family val="2"/>
      </rPr>
      <t>AAMUHUIPPUTUNTINA KLO 7:30 - 8:30</t>
    </r>
  </si>
  <si>
    <r>
      <t xml:space="preserve">LIIKENNEMÄÄRÄT </t>
    </r>
    <r>
      <rPr>
        <b/>
        <u/>
        <sz val="10"/>
        <rFont val="Arial"/>
        <family val="2"/>
      </rPr>
      <t>ILTAHUIPPUTUNTINA KLO 15:30 - 16:30</t>
    </r>
  </si>
  <si>
    <t>**Tilastokeskus, Traficom: Ajoneuvokanta 31.12.2018,  mukana vain liikennekäytössä olevat ajoneuvot</t>
  </si>
  <si>
    <t>*Tilastokeskus, Traficom: Ajoneuvokanta 31.12.2018, mukana kaikki rekisterissä olevat ajoneuvot</t>
  </si>
  <si>
    <t xml:space="preserve">Autoliikenteen kellonaikajakauma 2018 </t>
  </si>
  <si>
    <t>Ajoneuvolajit tunneittain niemen rajalla 2018</t>
  </si>
  <si>
    <t>Ajoneuvolajit tunneittain kantakaupungin rajalla 2018</t>
  </si>
  <si>
    <t>Ajoneuvolajit tunneittain vanhalla kaupungin rajalla 2018</t>
  </si>
  <si>
    <t>00-01</t>
  </si>
  <si>
    <t>01-02</t>
  </si>
  <si>
    <t>02-03</t>
  </si>
  <si>
    <t>03-04</t>
  </si>
  <si>
    <t>04-05</t>
  </si>
  <si>
    <t>05-06</t>
  </si>
  <si>
    <t>09-10</t>
  </si>
  <si>
    <t>10-11</t>
  </si>
  <si>
    <t>11-12</t>
  </si>
  <si>
    <t>12-13</t>
  </si>
  <si>
    <t>13-14</t>
  </si>
  <si>
    <t>14-15</t>
  </si>
  <si>
    <t>18-19</t>
  </si>
  <si>
    <t>19-20</t>
  </si>
  <si>
    <t>20-21</t>
  </si>
  <si>
    <t>21-22</t>
  </si>
  <si>
    <t>22-23</t>
  </si>
  <si>
    <t>23-24</t>
  </si>
  <si>
    <t>00-24</t>
  </si>
  <si>
    <t>Ajoneuvolajijakauma 2018</t>
  </si>
  <si>
    <t>Vuoden keskimääräisen arkivuorokauden mukaan</t>
  </si>
  <si>
    <t>KEHÄLASKENNAT SYYS- JA LOKAKUUSSA 2018 POIKITTAISLASKENTALINJA</t>
  </si>
  <si>
    <t>Autoliikenteen määrät aikaryhmittäin</t>
  </si>
  <si>
    <t>Syyskuun keskimääräisen arkivuorokausiliikenteen mukaan</t>
  </si>
  <si>
    <t>Syyskuun keskimääräisen arkivuorokauden mukaan</t>
  </si>
  <si>
    <r>
      <t xml:space="preserve">LIIKENNEMÄÄRÄT </t>
    </r>
    <r>
      <rPr>
        <b/>
        <u/>
        <sz val="10"/>
        <rFont val="Arial"/>
        <family val="2"/>
      </rPr>
      <t>ILTAHUIPPUTUNTINA KLO 15.30 - 16.30</t>
    </r>
  </si>
  <si>
    <t>Autoliikenteen viikonpäiväjakauma 2018 (100 =keskiarvo)</t>
  </si>
  <si>
    <t>Niemen rajan sektorit</t>
  </si>
  <si>
    <t>Lauttasaaren sektori:</t>
  </si>
  <si>
    <t>Lauttasaaren silta ja Länsiväylä</t>
  </si>
  <si>
    <t xml:space="preserve">Töölön sektori: </t>
  </si>
  <si>
    <t>Merikannontie, Meckhelininkatu, Runeberginkatu, Töölönkatu ja Mannerheimintie</t>
  </si>
  <si>
    <t>Hakaniemen sektori:</t>
  </si>
  <si>
    <t>Pitkäsilta ja Hakaniemen silta</t>
  </si>
  <si>
    <t>Kantakaupungin rajan sektorit</t>
  </si>
  <si>
    <t>Meilahdensilta, Munkkinimen silta, Mannerheimintie, Ilmalankatu ja Veturitie</t>
  </si>
  <si>
    <t>Ratapihantie, Mäkelänkatu, Hämeentien silta, Hermannin rantatie ja Kyläsaarenkatu</t>
  </si>
  <si>
    <t>Kaupungin rajan sektorit</t>
  </si>
  <si>
    <t>Länsiväylä, Otaniemensilta, Turunväylä, Turuntie ja Kehä 1</t>
  </si>
  <si>
    <t>Vihdintie, Malminkartanontie ja Hämeenlinnanväylä</t>
  </si>
  <si>
    <t>Tuusulanväylä, Tammiston kauppatie, Suutarilantie, Tikkuritie, Vanha Porvoontie ja Lahdentie</t>
  </si>
  <si>
    <t>Porvoon moottoritie, Länsimäentie, Itäväylä</t>
  </si>
  <si>
    <t>Kehä III, Sotungintie, Porvoonväylä, Knutersintie, Porvoonväylä, Uusi Porvoontie, Porvoon moottoritie ja Länsimäentie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</si>
</sst>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System"/>
      <family val="2"/>
    </font>
    <font>
      <sz val="10"/>
      <name val="System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Courier New"/>
      <family val="3"/>
    </font>
    <font>
      <b/>
      <sz val="14"/>
      <name val="Arial"/>
      <family val="2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b/>
      <sz val="11"/>
      <name val="Calibri"/>
      <family val="2"/>
      <scheme val="minor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</cellStyleXfs>
  <cellXfs count="93">
    <xf numFmtId="0" fontId="0" fillId="0" borderId="0" xfId="0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5" fillId="0" borderId="0" xfId="0" applyFont="1" applyAlignment="1">
      <alignment horizontal="left" indent="2"/>
    </xf>
    <xf numFmtId="9" fontId="0" fillId="0" borderId="0" xfId="1" applyFont="1"/>
    <xf numFmtId="49" fontId="0" fillId="0" borderId="0" xfId="0" applyNumberFormat="1"/>
    <xf numFmtId="0" fontId="6" fillId="0" borderId="0" xfId="0" applyFont="1"/>
    <xf numFmtId="0" fontId="0" fillId="0" borderId="0" xfId="0" applyBorder="1"/>
    <xf numFmtId="0" fontId="0" fillId="0" borderId="0" xfId="0" quotePrefix="1" applyNumberFormat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quotePrefix="1" applyNumberFormat="1" applyBorder="1" applyAlignment="1">
      <alignment horizontal="right"/>
    </xf>
    <xf numFmtId="0" fontId="0" fillId="0" borderId="0" xfId="0" applyBorder="1" applyAlignment="1" applyProtection="1">
      <alignment horizontal="right"/>
    </xf>
    <xf numFmtId="0" fontId="0" fillId="0" borderId="4" xfId="0" applyBorder="1"/>
    <xf numFmtId="0" fontId="9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0" fillId="0" borderId="8" xfId="0" applyBorder="1"/>
    <xf numFmtId="49" fontId="10" fillId="0" borderId="0" xfId="0" applyNumberFormat="1" applyFont="1" applyBorder="1"/>
    <xf numFmtId="0" fontId="10" fillId="0" borderId="0" xfId="0" applyFont="1" applyBorder="1" applyAlignment="1">
      <alignment horizontal="right"/>
    </xf>
    <xf numFmtId="0" fontId="7" fillId="0" borderId="0" xfId="0" applyFont="1"/>
    <xf numFmtId="0" fontId="10" fillId="0" borderId="0" xfId="0" applyFont="1"/>
    <xf numFmtId="0" fontId="0" fillId="0" borderId="9" xfId="0" applyBorder="1"/>
    <xf numFmtId="0" fontId="9" fillId="0" borderId="10" xfId="0" applyFont="1" applyBorder="1"/>
    <xf numFmtId="0" fontId="0" fillId="0" borderId="10" xfId="0" applyBorder="1"/>
    <xf numFmtId="0" fontId="0" fillId="0" borderId="11" xfId="0" applyBorder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6" xfId="0" quotePrefix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1" fontId="8" fillId="0" borderId="0" xfId="3" applyNumberFormat="1"/>
    <xf numFmtId="164" fontId="8" fillId="0" borderId="0" xfId="3" applyNumberFormat="1"/>
    <xf numFmtId="0" fontId="8" fillId="0" borderId="0" xfId="3"/>
    <xf numFmtId="3" fontId="9" fillId="0" borderId="3" xfId="4" applyNumberFormat="1" applyFont="1" applyBorder="1" applyAlignment="1">
      <alignment horizontal="center"/>
    </xf>
    <xf numFmtId="0" fontId="10" fillId="0" borderId="7" xfId="0" applyFont="1" applyBorder="1"/>
    <xf numFmtId="0" fontId="10" fillId="0" borderId="0" xfId="0" applyFont="1" applyAlignment="1">
      <alignment horizontal="right"/>
    </xf>
    <xf numFmtId="0" fontId="12" fillId="0" borderId="0" xfId="0" applyFont="1" applyBorder="1"/>
    <xf numFmtId="0" fontId="12" fillId="0" borderId="0" xfId="0" applyFont="1"/>
    <xf numFmtId="0" fontId="13" fillId="0" borderId="0" xfId="0" applyFont="1"/>
    <xf numFmtId="0" fontId="9" fillId="0" borderId="0" xfId="0" applyFont="1" applyBorder="1"/>
    <xf numFmtId="14" fontId="2" fillId="0" borderId="0" xfId="0" applyNumberFormat="1" applyFont="1"/>
    <xf numFmtId="14" fontId="0" fillId="0" borderId="0" xfId="0" applyNumberFormat="1"/>
    <xf numFmtId="0" fontId="0" fillId="0" borderId="0" xfId="0" applyFont="1" applyFill="1"/>
    <xf numFmtId="2" fontId="0" fillId="0" borderId="0" xfId="0" applyNumberFormat="1"/>
    <xf numFmtId="0" fontId="14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15" fillId="0" borderId="0" xfId="0" applyFont="1" applyBorder="1"/>
    <xf numFmtId="0" fontId="14" fillId="0" borderId="0" xfId="0" applyFont="1"/>
    <xf numFmtId="0" fontId="17" fillId="0" borderId="0" xfId="0" applyFont="1"/>
    <xf numFmtId="0" fontId="7" fillId="0" borderId="0" xfId="0" applyFont="1" applyBorder="1"/>
    <xf numFmtId="0" fontId="10" fillId="0" borderId="8" xfId="0" applyFont="1" applyBorder="1"/>
    <xf numFmtId="0" fontId="10" fillId="0" borderId="8" xfId="0" applyFont="1" applyBorder="1" applyAlignment="1">
      <alignment horizontal="right"/>
    </xf>
    <xf numFmtId="1" fontId="7" fillId="0" borderId="0" xfId="0" applyNumberFormat="1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6" xfId="0" applyFont="1" applyBorder="1"/>
    <xf numFmtId="0" fontId="11" fillId="0" borderId="0" xfId="0" applyFont="1" applyBorder="1"/>
    <xf numFmtId="0" fontId="10" fillId="0" borderId="7" xfId="0" applyFont="1" applyBorder="1" applyAlignment="1">
      <alignment horizontal="right"/>
    </xf>
    <xf numFmtId="0" fontId="12" fillId="0" borderId="8" xfId="0" applyFont="1" applyBorder="1"/>
    <xf numFmtId="0" fontId="10" fillId="0" borderId="9" xfId="0" applyFont="1" applyBorder="1"/>
    <xf numFmtId="0" fontId="10" fillId="0" borderId="10" xfId="0" applyFont="1" applyBorder="1"/>
    <xf numFmtId="0" fontId="10" fillId="0" borderId="11" xfId="0" applyFont="1" applyBorder="1"/>
    <xf numFmtId="0" fontId="15" fillId="0" borderId="5" xfId="0" applyFont="1" applyBorder="1"/>
    <xf numFmtId="0" fontId="12" fillId="0" borderId="7" xfId="0" applyFont="1" applyBorder="1"/>
    <xf numFmtId="0" fontId="12" fillId="0" borderId="10" xfId="0" applyFont="1" applyBorder="1"/>
    <xf numFmtId="0" fontId="12" fillId="0" borderId="11" xfId="0" applyFont="1" applyBorder="1"/>
    <xf numFmtId="165" fontId="0" fillId="0" borderId="0" xfId="0" applyNumberFormat="1"/>
    <xf numFmtId="0" fontId="0" fillId="0" borderId="0" xfId="0" quotePrefix="1"/>
    <xf numFmtId="16" fontId="0" fillId="0" borderId="0" xfId="0" quotePrefix="1" applyNumberFormat="1"/>
    <xf numFmtId="0" fontId="8" fillId="0" borderId="0" xfId="4"/>
    <xf numFmtId="0" fontId="6" fillId="0" borderId="5" xfId="0" applyFont="1" applyBorder="1"/>
    <xf numFmtId="0" fontId="6" fillId="0" borderId="10" xfId="0" applyFont="1" applyBorder="1"/>
    <xf numFmtId="0" fontId="8" fillId="0" borderId="0" xfId="4" quotePrefix="1"/>
    <xf numFmtId="0" fontId="0" fillId="0" borderId="0" xfId="0" applyFill="1" applyBorder="1"/>
    <xf numFmtId="9" fontId="0" fillId="0" borderId="0" xfId="1" applyNumberFormat="1" applyFont="1"/>
    <xf numFmtId="0" fontId="0" fillId="0" borderId="0" xfId="0" applyAlignment="1">
      <alignment wrapText="1"/>
    </xf>
  </cellXfs>
  <cellStyles count="7">
    <cellStyle name="Normaali" xfId="0" builtinId="0"/>
    <cellStyle name="Normaali 10" xfId="5"/>
    <cellStyle name="Normaali 3" xfId="2"/>
    <cellStyle name="Normaali 6" xfId="6"/>
    <cellStyle name="Normaali_Liitetaulukko 3" xfId="3"/>
    <cellStyle name="Normaali_Taul1" xfId="4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/>
  </sheetViews>
  <sheetFormatPr defaultRowHeight="14.4" x14ac:dyDescent="0.3"/>
  <cols>
    <col min="1" max="1" width="16.21875" customWidth="1"/>
    <col min="2" max="2" width="79.5546875" customWidth="1"/>
    <col min="3" max="3" width="52.77734375" customWidth="1"/>
    <col min="4" max="4" width="49.6640625" customWidth="1"/>
    <col min="5" max="5" width="56" customWidth="1"/>
    <col min="6" max="6" width="17.88671875" style="58" customWidth="1"/>
    <col min="7" max="7" width="17.6640625" customWidth="1"/>
  </cols>
  <sheetData>
    <row r="1" spans="1:8" s="3" customFormat="1" x14ac:dyDescent="0.3">
      <c r="A1" s="3" t="s">
        <v>24</v>
      </c>
      <c r="B1" s="3" t="s">
        <v>303</v>
      </c>
      <c r="F1" s="57" t="s">
        <v>304</v>
      </c>
      <c r="G1" s="3" t="s">
        <v>305</v>
      </c>
    </row>
    <row r="2" spans="1:8" x14ac:dyDescent="0.3">
      <c r="A2" t="s">
        <v>252</v>
      </c>
      <c r="B2" t="str">
        <f>'L1'!B2</f>
        <v>KEHÄLASKENNAT SYYSKUUSSA 2018</v>
      </c>
      <c r="C2" t="str">
        <f>'L1'!F2</f>
        <v>NIEMEN RAJA / SISÄLASKENTALINJA</v>
      </c>
      <c r="D2" t="str">
        <f>'L1'!F53</f>
        <v>KANTAKAUPUNGIN RAJA / VÄLILASKENTALINJA</v>
      </c>
      <c r="E2" t="str">
        <f>'L1'!B4</f>
        <v>SYYSKUUN KESKIMÄÄRÄINEN ARKIVUOROKAUSILIIKENNE KLO 0-24</v>
      </c>
      <c r="F2" s="58">
        <v>43691</v>
      </c>
      <c r="G2" s="14" t="s">
        <v>308</v>
      </c>
    </row>
    <row r="3" spans="1:8" x14ac:dyDescent="0.3">
      <c r="A3" t="s">
        <v>253</v>
      </c>
      <c r="B3" t="str">
        <f>'L2'!B2</f>
        <v>KEHÄLASKENNAT SYYSKUUSSA 2018</v>
      </c>
      <c r="C3" t="str">
        <f>'L2'!F2</f>
        <v>KAUPUNGIN RAJA / ULKOLASKENTALINJA</v>
      </c>
      <c r="D3" t="str">
        <f>'L2'!F80</f>
        <v>POIKITTAISLINJA</v>
      </c>
      <c r="E3" t="str">
        <f>'L2'!B4</f>
        <v>SYYSKUUN KESKIMÄÄRÄINEN ARKIVUOROKAUSILIIKENNE KLO 0-24</v>
      </c>
      <c r="F3" s="58">
        <v>43691</v>
      </c>
      <c r="G3" s="14" t="s">
        <v>308</v>
      </c>
    </row>
    <row r="4" spans="1:8" x14ac:dyDescent="0.3">
      <c r="A4" t="s">
        <v>254</v>
      </c>
      <c r="B4" t="str">
        <f>'L3'!B2</f>
        <v>KEHÄLASKENNAT SYYSKUUSSA 2018</v>
      </c>
      <c r="C4" t="str">
        <f>'L3'!F2</f>
        <v>LIITOSALUEEN LASKENTALINJA</v>
      </c>
      <c r="E4" t="str">
        <f>'L3'!B4</f>
        <v>SYYSKUUN KESKIMÄÄRÄINEN ARKIVUOROKAUSILIIKENNE KLO 0-24</v>
      </c>
      <c r="F4" s="58">
        <v>43691</v>
      </c>
      <c r="G4" s="14" t="s">
        <v>308</v>
      </c>
    </row>
    <row r="5" spans="1:8" x14ac:dyDescent="0.3">
      <c r="A5" t="s">
        <v>255</v>
      </c>
      <c r="B5" t="str">
        <f>'L4'!B2</f>
        <v>KEHÄLASKENNAT SYYSKUUSSA 2018</v>
      </c>
      <c r="C5" t="str">
        <f>'L4'!F2</f>
        <v>KAUPUNGIN RAJA / ULKOLASKENTALINJA</v>
      </c>
      <c r="E5" t="str">
        <f>'L4'!B4</f>
        <v>SYYSKUUN KESKIMÄÄRÄINEN ARKIVUOROKAUSILIIKENNE KLO 0-24</v>
      </c>
      <c r="F5" s="58">
        <v>43691</v>
      </c>
      <c r="G5" s="14" t="s">
        <v>308</v>
      </c>
    </row>
    <row r="6" spans="1:8" x14ac:dyDescent="0.3">
      <c r="A6" t="s">
        <v>256</v>
      </c>
      <c r="B6" t="str">
        <f>'L5'!A1</f>
        <v>SYYSKUUN ARKIVUOROKAUSILIIKENNE KLO 0-24 LASKENTALINJOITTAIN VUOSINA 1980 - 2018</v>
      </c>
      <c r="F6" s="58">
        <v>43691</v>
      </c>
      <c r="G6" s="14" t="s">
        <v>308</v>
      </c>
    </row>
    <row r="7" spans="1:8" x14ac:dyDescent="0.3">
      <c r="A7" t="s">
        <v>257</v>
      </c>
      <c r="B7" s="56" t="str">
        <f>'M1'!A1</f>
        <v>KEHÄLASKENNAT SYYS- JA LOKAKUUSSA 2018 SISÄLASKENTALINJA</v>
      </c>
      <c r="C7" t="str">
        <f>'M1'!A3</f>
        <v>LIIKENNEMÄÄRÄT AAMUHUIPPUTUNTINA KLO 07.45-08.45</v>
      </c>
      <c r="D7" t="str">
        <f>'M1'!A41</f>
        <v>LIIKENNEMÄÄRÄT ILTAHUIPPUTUNTINA KLO 15:45 - 16:45</v>
      </c>
      <c r="F7" s="58">
        <v>43691</v>
      </c>
      <c r="G7" s="14" t="s">
        <v>308</v>
      </c>
    </row>
    <row r="8" spans="1:8" x14ac:dyDescent="0.3">
      <c r="A8" t="s">
        <v>258</v>
      </c>
      <c r="B8" t="str">
        <f>'M2'!A1</f>
        <v>KEHÄLASKENNAT SYYS- JA LOKAKUUSSA 2018 VÄLILASKENTALINJA</v>
      </c>
      <c r="C8" t="str">
        <f>'M2'!A3</f>
        <v>LIIKENNEMÄÄRÄT AAMUHUIPPUTUNTINA KLO 7:45 - 8:45</v>
      </c>
      <c r="D8" t="str">
        <f>'M2'!A48</f>
        <v>LIIKENNEMÄÄRÄT ILTAHUIPPUTUNTINA KLO 15:45 - 16:45</v>
      </c>
      <c r="F8" s="58">
        <v>43691</v>
      </c>
      <c r="G8" s="14" t="s">
        <v>308</v>
      </c>
    </row>
    <row r="9" spans="1:8" x14ac:dyDescent="0.3">
      <c r="A9" s="10" t="s">
        <v>259</v>
      </c>
      <c r="B9" s="10" t="str">
        <f>'M3'!A1</f>
        <v>KEHÄLASKENNAT SYYS- JA LOKAKUUSSA 2018 ULKOLASKENTALINJA (AIEMPI KAUPUNGIN RAJA)</v>
      </c>
      <c r="C9" s="10" t="str">
        <f>'M3'!A3</f>
        <v>LIIKENNEMÄÄRÄT AAMUHUIPPUTUNTINA KLO 7:30 - 8:30</v>
      </c>
      <c r="D9" s="10" t="str">
        <f>'M3'!A67</f>
        <v>LIIKENNEMÄÄRÄT ILTAHUIPPUTUNTINA KLO 15:30 - 16:30</v>
      </c>
      <c r="E9" s="10"/>
      <c r="F9" s="58">
        <v>43691</v>
      </c>
      <c r="G9" s="14" t="s">
        <v>308</v>
      </c>
      <c r="H9" s="10"/>
    </row>
    <row r="10" spans="1:8" x14ac:dyDescent="0.3">
      <c r="A10" t="s">
        <v>259</v>
      </c>
      <c r="B10" t="str">
        <f>'M4'!A1</f>
        <v>KEHÄLASKENNAT SYYS- JA LOKAKUUSSA 2018 POIKITTAISLASKENTALINJA</v>
      </c>
      <c r="C10" t="str">
        <f>'M4'!A3</f>
        <v>LIIKENNEMÄÄRÄT AAMUHUIPPUTUNTINA KLO 7:45 - 8:45</v>
      </c>
      <c r="D10" t="str">
        <f>'M4'!A32</f>
        <v>LIIKENNEMÄÄRÄT ILTAHUIPPUTUNTINA KLO 15.30 - 16.30</v>
      </c>
      <c r="F10" s="58">
        <v>43691</v>
      </c>
      <c r="G10" s="14" t="s">
        <v>308</v>
      </c>
    </row>
    <row r="11" spans="1:8" x14ac:dyDescent="0.3">
      <c r="A11" t="s">
        <v>260</v>
      </c>
      <c r="B11" t="str">
        <f>'N1'!A1</f>
        <v>Autot+raitiovaunut: kehitys kaikilla laskentalinjoilla</v>
      </c>
      <c r="F11" s="58">
        <v>43691</v>
      </c>
      <c r="G11" s="14" t="s">
        <v>308</v>
      </c>
    </row>
    <row r="12" spans="1:8" x14ac:dyDescent="0.3">
      <c r="A12" t="s">
        <v>261</v>
      </c>
      <c r="B12" t="str">
        <f>'N2'!A1</f>
        <v>Autot+raitiovaunut: kehitys niemen rajalla kaduittain</v>
      </c>
      <c r="F12" s="58">
        <v>43691</v>
      </c>
      <c r="G12" s="14" t="s">
        <v>308</v>
      </c>
    </row>
    <row r="13" spans="1:8" x14ac:dyDescent="0.3">
      <c r="A13" t="s">
        <v>262</v>
      </c>
      <c r="B13" t="str">
        <f>'N3'!A1</f>
        <v>Autot+raitiovaunut: kehitys kantakaupungin rajalla kaduittain</v>
      </c>
      <c r="F13" s="58">
        <v>43691</v>
      </c>
      <c r="G13" s="14" t="s">
        <v>308</v>
      </c>
    </row>
    <row r="14" spans="1:8" x14ac:dyDescent="0.3">
      <c r="A14" t="s">
        <v>263</v>
      </c>
      <c r="B14" t="str">
        <f>'N4'!A1</f>
        <v>Autot: kehitys kaupungin rajalla (2008) kaduittain</v>
      </c>
      <c r="F14" s="58">
        <v>43691</v>
      </c>
      <c r="G14" s="14" t="s">
        <v>308</v>
      </c>
    </row>
    <row r="15" spans="1:8" x14ac:dyDescent="0.3">
      <c r="A15" t="s">
        <v>264</v>
      </c>
      <c r="B15" t="str">
        <f>'N5'!A1</f>
        <v>Autot+raitiovaunut: kehitys poikittaislaskentalinjalla kaduittain</v>
      </c>
      <c r="F15" s="58">
        <v>43691</v>
      </c>
      <c r="G15" s="14" t="s">
        <v>308</v>
      </c>
    </row>
    <row r="16" spans="1:8" x14ac:dyDescent="0.3">
      <c r="A16" t="s">
        <v>278</v>
      </c>
      <c r="B16" t="str">
        <f>'N6'!A1</f>
        <v>Autot: kehitys Östersundomissa kaduittain</v>
      </c>
      <c r="F16" s="58">
        <v>43691</v>
      </c>
      <c r="G16" s="14" t="s">
        <v>308</v>
      </c>
    </row>
    <row r="17" spans="1:7" x14ac:dyDescent="0.3">
      <c r="A17" t="s">
        <v>265</v>
      </c>
      <c r="B17" t="str">
        <f>'O1'!A1</f>
        <v>Autot+raitiovaunut: kehitys niemen rajalla sektoreittain</v>
      </c>
      <c r="F17" s="58">
        <v>43691</v>
      </c>
      <c r="G17" s="14" t="s">
        <v>308</v>
      </c>
    </row>
    <row r="18" spans="1:7" x14ac:dyDescent="0.3">
      <c r="A18" t="s">
        <v>266</v>
      </c>
      <c r="B18" t="str">
        <f>'O2'!A1</f>
        <v>Autot+raitiovaunut: kehitys kantakaupungin rajalla sektoreittain</v>
      </c>
      <c r="F18" s="58">
        <v>43691</v>
      </c>
      <c r="G18" s="14" t="s">
        <v>308</v>
      </c>
    </row>
    <row r="19" spans="1:7" x14ac:dyDescent="0.3">
      <c r="A19" t="s">
        <v>267</v>
      </c>
      <c r="B19" t="str">
        <f>'O3'!A1</f>
        <v>Automäärien kehitys kaupungin rajalla sektoreittain</v>
      </c>
      <c r="F19" s="58">
        <v>43691</v>
      </c>
      <c r="G19" s="14" t="s">
        <v>308</v>
      </c>
    </row>
    <row r="20" spans="1:7" x14ac:dyDescent="0.3">
      <c r="A20" t="s">
        <v>268</v>
      </c>
      <c r="B20" t="str">
        <f>'O4'!A1</f>
        <v>Autot+raitiovaunut: kehitys poikittaislaskentalinjalla</v>
      </c>
      <c r="F20" s="58">
        <v>43691</v>
      </c>
      <c r="G20" s="14" t="s">
        <v>308</v>
      </c>
    </row>
    <row r="21" spans="1:7" x14ac:dyDescent="0.3">
      <c r="A21" t="s">
        <v>269</v>
      </c>
      <c r="B21" t="str">
        <f>'P1'!A1</f>
        <v>Autokannan kehitys Helsingissä</v>
      </c>
      <c r="F21" s="58">
        <v>43691</v>
      </c>
      <c r="G21" s="14" t="s">
        <v>308</v>
      </c>
    </row>
    <row r="22" spans="1:7" x14ac:dyDescent="0.3">
      <c r="A22" t="s">
        <v>270</v>
      </c>
      <c r="B22" t="str">
        <f>'P1'!A1</f>
        <v>Autokannan kehitys Helsingissä</v>
      </c>
      <c r="F22" s="58">
        <v>43691</v>
      </c>
      <c r="G22" s="14" t="s">
        <v>308</v>
      </c>
    </row>
    <row r="23" spans="1:7" x14ac:dyDescent="0.3">
      <c r="A23" t="s">
        <v>271</v>
      </c>
      <c r="B23" t="str">
        <f>'Q1'!A1</f>
        <v>Autoliikenteen kuukausijakauma (100 =keskiarvo)</v>
      </c>
      <c r="F23" s="58">
        <v>43691</v>
      </c>
      <c r="G23" s="14" t="s">
        <v>308</v>
      </c>
    </row>
    <row r="24" spans="1:7" x14ac:dyDescent="0.3">
      <c r="A24" t="s">
        <v>272</v>
      </c>
      <c r="B24" t="str">
        <f>'Q2'!A1</f>
        <v xml:space="preserve">Autoliikenteen kellonaikajakauma 2018 </v>
      </c>
      <c r="F24" s="58">
        <v>43691</v>
      </c>
      <c r="G24" s="14" t="s">
        <v>308</v>
      </c>
    </row>
    <row r="25" spans="1:7" x14ac:dyDescent="0.3">
      <c r="A25" t="s">
        <v>273</v>
      </c>
      <c r="B25" t="str">
        <f>'Q3'!A1</f>
        <v>Autoliikenteen viikonpäiväjakauma 2018 (100 =keskiarvo)</v>
      </c>
      <c r="F25" s="58">
        <v>43691</v>
      </c>
      <c r="G25" s="14" t="s">
        <v>308</v>
      </c>
    </row>
    <row r="26" spans="1:7" x14ac:dyDescent="0.3">
      <c r="A26" t="s">
        <v>274</v>
      </c>
      <c r="B26" t="str">
        <f>'Q4'!A1</f>
        <v>Autoliikenteen määrät aikaryhmittäin</v>
      </c>
      <c r="F26" s="58">
        <v>43691</v>
      </c>
      <c r="G26" s="14" t="s">
        <v>308</v>
      </c>
    </row>
    <row r="27" spans="1:7" x14ac:dyDescent="0.3">
      <c r="A27" t="s">
        <v>275</v>
      </c>
      <c r="B27" t="str">
        <f>'R1'!A1</f>
        <v>Ajoneuvolajit tunneittain niemen rajalla 2018</v>
      </c>
      <c r="F27" s="58">
        <v>43691</v>
      </c>
      <c r="G27" s="14" t="s">
        <v>308</v>
      </c>
    </row>
    <row r="28" spans="1:7" x14ac:dyDescent="0.3">
      <c r="A28" t="s">
        <v>276</v>
      </c>
      <c r="B28" t="str">
        <f>'R2'!A1</f>
        <v>Ajoneuvolajit tunneittain kantakaupungin rajalla 2018</v>
      </c>
      <c r="F28" s="58">
        <v>43691</v>
      </c>
      <c r="G28" s="14" t="s">
        <v>308</v>
      </c>
    </row>
    <row r="29" spans="1:7" x14ac:dyDescent="0.3">
      <c r="A29" t="s">
        <v>277</v>
      </c>
      <c r="B29" t="str">
        <f>'R3'!A1</f>
        <v>Ajoneuvolajit tunneittain vanhalla kaupungin rajalla 2018</v>
      </c>
      <c r="F29" s="58">
        <v>43691</v>
      </c>
      <c r="G29" s="14" t="s">
        <v>308</v>
      </c>
    </row>
    <row r="30" spans="1:7" x14ac:dyDescent="0.3">
      <c r="A30" t="s">
        <v>279</v>
      </c>
      <c r="B30" t="str">
        <f>'S1'!A1</f>
        <v>Moottoriajoneuvoliikenteen suorite 2018</v>
      </c>
      <c r="F30" s="58">
        <v>43691</v>
      </c>
      <c r="G30" s="14" t="s">
        <v>308</v>
      </c>
    </row>
    <row r="32" spans="1:7" x14ac:dyDescent="0.3">
      <c r="A32" t="s">
        <v>306</v>
      </c>
      <c r="B32" s="58">
        <v>43782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"/>
  <sheetViews>
    <sheetView workbookViewId="0">
      <selection activeCell="H35" sqref="H35"/>
    </sheetView>
  </sheetViews>
  <sheetFormatPr defaultColWidth="9" defaultRowHeight="13.2" x14ac:dyDescent="0.25"/>
  <cols>
    <col min="1" max="2" width="9" style="29"/>
    <col min="3" max="3" width="6.21875" style="29" customWidth="1"/>
    <col min="4" max="4" width="14.44140625" style="29" customWidth="1"/>
    <col min="5" max="14" width="8.6640625" style="29" customWidth="1"/>
    <col min="15" max="15" width="3.6640625" style="29" customWidth="1"/>
    <col min="16" max="16" width="8.6640625" style="29" customWidth="1"/>
    <col min="17" max="16384" width="9" style="29"/>
  </cols>
  <sheetData>
    <row r="1" spans="1:15" x14ac:dyDescent="0.25">
      <c r="A1" s="70" t="s">
        <v>326</v>
      </c>
      <c r="B1" s="71"/>
      <c r="C1" s="71"/>
      <c r="D1" s="71"/>
      <c r="E1" s="71"/>
      <c r="F1" s="71"/>
      <c r="G1" s="71"/>
      <c r="H1" s="71"/>
      <c r="I1" s="71"/>
      <c r="J1" s="71"/>
      <c r="K1" s="79"/>
      <c r="L1" s="71"/>
      <c r="M1" s="71"/>
      <c r="N1" s="71"/>
      <c r="O1" s="72"/>
    </row>
    <row r="2" spans="1:15" x14ac:dyDescent="0.25">
      <c r="A2" s="51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67"/>
    </row>
    <row r="3" spans="1:15" x14ac:dyDescent="0.25">
      <c r="A3" s="51" t="s">
        <v>331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67"/>
    </row>
    <row r="4" spans="1:15" x14ac:dyDescent="0.25">
      <c r="A4" s="51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67"/>
    </row>
    <row r="5" spans="1:15" x14ac:dyDescent="0.25">
      <c r="A5" s="74"/>
      <c r="B5" s="27"/>
      <c r="C5" s="27"/>
      <c r="D5" s="27"/>
      <c r="E5" s="27" t="s">
        <v>161</v>
      </c>
      <c r="F5" s="27" t="s">
        <v>162</v>
      </c>
      <c r="G5" s="27" t="s">
        <v>163</v>
      </c>
      <c r="H5" s="27" t="s">
        <v>164</v>
      </c>
      <c r="I5" s="27" t="s">
        <v>165</v>
      </c>
      <c r="J5" s="27" t="s">
        <v>166</v>
      </c>
      <c r="K5" s="27" t="s">
        <v>167</v>
      </c>
      <c r="L5" s="27" t="s">
        <v>178</v>
      </c>
      <c r="M5" s="27" t="s">
        <v>179</v>
      </c>
      <c r="N5" s="27" t="s">
        <v>180</v>
      </c>
      <c r="O5" s="67"/>
    </row>
    <row r="6" spans="1:15" ht="17.399999999999999" x14ac:dyDescent="0.3">
      <c r="A6" s="80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67"/>
    </row>
    <row r="7" spans="1:15" ht="14.4" x14ac:dyDescent="0.3">
      <c r="A7" s="51" t="s">
        <v>212</v>
      </c>
      <c r="B7" s="24"/>
      <c r="C7" s="24"/>
      <c r="D7" s="24" t="s">
        <v>201</v>
      </c>
      <c r="E7">
        <v>3723</v>
      </c>
      <c r="F7">
        <v>232</v>
      </c>
      <c r="G7">
        <v>35</v>
      </c>
      <c r="H7">
        <v>18</v>
      </c>
      <c r="I7">
        <v>131</v>
      </c>
      <c r="J7">
        <v>33</v>
      </c>
      <c r="K7">
        <v>0</v>
      </c>
      <c r="L7">
        <f t="shared" ref="L7:L38" si="0">SUM(E7:I7)</f>
        <v>4139</v>
      </c>
      <c r="M7">
        <f t="shared" ref="M7:M38" si="1">L7+J7</f>
        <v>4172</v>
      </c>
      <c r="N7">
        <f t="shared" ref="N7:N38" si="2">K7+M7</f>
        <v>4172</v>
      </c>
      <c r="O7" s="67"/>
    </row>
    <row r="8" spans="1:15" ht="14.4" x14ac:dyDescent="0.3">
      <c r="A8" s="51"/>
      <c r="B8" s="24"/>
      <c r="C8" s="24"/>
      <c r="D8" s="24" t="s">
        <v>202</v>
      </c>
      <c r="E8">
        <v>1854</v>
      </c>
      <c r="F8">
        <v>103</v>
      </c>
      <c r="G8">
        <v>41</v>
      </c>
      <c r="H8">
        <v>21</v>
      </c>
      <c r="I8">
        <v>106</v>
      </c>
      <c r="J8">
        <v>10</v>
      </c>
      <c r="K8">
        <v>0</v>
      </c>
      <c r="L8">
        <f t="shared" si="0"/>
        <v>2125</v>
      </c>
      <c r="M8">
        <f t="shared" si="1"/>
        <v>2135</v>
      </c>
      <c r="N8">
        <f t="shared" si="2"/>
        <v>2135</v>
      </c>
      <c r="O8" s="67"/>
    </row>
    <row r="9" spans="1:15" ht="14.4" x14ac:dyDescent="0.3">
      <c r="A9" s="51"/>
      <c r="B9" s="24"/>
      <c r="C9" s="24"/>
      <c r="D9" s="24" t="s">
        <v>203</v>
      </c>
      <c r="E9">
        <v>5577</v>
      </c>
      <c r="F9">
        <v>335</v>
      </c>
      <c r="G9">
        <v>76</v>
      </c>
      <c r="H9">
        <v>39</v>
      </c>
      <c r="I9">
        <v>237</v>
      </c>
      <c r="J9">
        <v>43</v>
      </c>
      <c r="K9">
        <f t="shared" ref="K9" si="3">K7+K8</f>
        <v>0</v>
      </c>
      <c r="L9">
        <f t="shared" si="0"/>
        <v>6264</v>
      </c>
      <c r="M9">
        <f t="shared" si="1"/>
        <v>6307</v>
      </c>
      <c r="N9">
        <f t="shared" si="2"/>
        <v>6307</v>
      </c>
      <c r="O9" s="67"/>
    </row>
    <row r="10" spans="1:15" ht="14.4" x14ac:dyDescent="0.3">
      <c r="A10" s="51" t="s">
        <v>223</v>
      </c>
      <c r="B10" s="24"/>
      <c r="C10" s="24"/>
      <c r="D10" s="24" t="s">
        <v>201</v>
      </c>
      <c r="E10">
        <v>720</v>
      </c>
      <c r="F10">
        <v>34</v>
      </c>
      <c r="G10">
        <v>7</v>
      </c>
      <c r="H10">
        <v>0</v>
      </c>
      <c r="I10">
        <v>14</v>
      </c>
      <c r="J10">
        <v>7</v>
      </c>
      <c r="K10">
        <v>0</v>
      </c>
      <c r="L10">
        <f t="shared" si="0"/>
        <v>775</v>
      </c>
      <c r="M10">
        <f t="shared" si="1"/>
        <v>782</v>
      </c>
      <c r="N10">
        <f t="shared" si="2"/>
        <v>782</v>
      </c>
      <c r="O10" s="67"/>
    </row>
    <row r="11" spans="1:15" ht="14.4" x14ac:dyDescent="0.3">
      <c r="A11" s="51"/>
      <c r="B11" s="24"/>
      <c r="C11" s="24"/>
      <c r="D11" s="24" t="s">
        <v>202</v>
      </c>
      <c r="E11">
        <v>646</v>
      </c>
      <c r="F11">
        <v>33</v>
      </c>
      <c r="G11">
        <v>17</v>
      </c>
      <c r="H11">
        <v>1</v>
      </c>
      <c r="I11">
        <v>15</v>
      </c>
      <c r="J11">
        <v>3</v>
      </c>
      <c r="K11">
        <v>0</v>
      </c>
      <c r="L11">
        <f t="shared" si="0"/>
        <v>712</v>
      </c>
      <c r="M11">
        <f t="shared" si="1"/>
        <v>715</v>
      </c>
      <c r="N11">
        <f t="shared" si="2"/>
        <v>715</v>
      </c>
      <c r="O11" s="67"/>
    </row>
    <row r="12" spans="1:15" ht="14.4" x14ac:dyDescent="0.3">
      <c r="A12" s="51"/>
      <c r="B12" s="24"/>
      <c r="C12" s="24"/>
      <c r="D12" s="24" t="s">
        <v>203</v>
      </c>
      <c r="E12">
        <f>E10+E11</f>
        <v>1366</v>
      </c>
      <c r="F12">
        <f t="shared" ref="F12:J12" si="4">F10+F11</f>
        <v>67</v>
      </c>
      <c r="G12">
        <f t="shared" si="4"/>
        <v>24</v>
      </c>
      <c r="H12">
        <f t="shared" si="4"/>
        <v>1</v>
      </c>
      <c r="I12">
        <f t="shared" si="4"/>
        <v>29</v>
      </c>
      <c r="J12">
        <f t="shared" si="4"/>
        <v>10</v>
      </c>
      <c r="K12">
        <f t="shared" ref="K12" si="5">K10+K11</f>
        <v>0</v>
      </c>
      <c r="L12">
        <f t="shared" si="0"/>
        <v>1487</v>
      </c>
      <c r="M12">
        <f t="shared" si="1"/>
        <v>1497</v>
      </c>
      <c r="N12">
        <f t="shared" si="2"/>
        <v>1497</v>
      </c>
      <c r="O12" s="67"/>
    </row>
    <row r="13" spans="1:15" ht="14.4" x14ac:dyDescent="0.3">
      <c r="A13" s="51" t="s">
        <v>224</v>
      </c>
      <c r="B13" s="24"/>
      <c r="C13" s="24"/>
      <c r="D13" s="24" t="s">
        <v>201</v>
      </c>
      <c r="E13">
        <v>2418</v>
      </c>
      <c r="F13">
        <v>137</v>
      </c>
      <c r="G13">
        <v>27</v>
      </c>
      <c r="H13">
        <v>6</v>
      </c>
      <c r="I13">
        <v>36</v>
      </c>
      <c r="J13">
        <v>14</v>
      </c>
      <c r="K13">
        <v>0</v>
      </c>
      <c r="L13">
        <f t="shared" si="0"/>
        <v>2624</v>
      </c>
      <c r="M13">
        <f t="shared" si="1"/>
        <v>2638</v>
      </c>
      <c r="N13">
        <f t="shared" si="2"/>
        <v>2638</v>
      </c>
      <c r="O13" s="67"/>
    </row>
    <row r="14" spans="1:15" ht="14.4" x14ac:dyDescent="0.3">
      <c r="A14" s="51"/>
      <c r="B14" s="24"/>
      <c r="C14" s="24"/>
      <c r="D14" s="24" t="s">
        <v>202</v>
      </c>
      <c r="E14">
        <v>936</v>
      </c>
      <c r="F14">
        <v>63</v>
      </c>
      <c r="G14">
        <v>24</v>
      </c>
      <c r="H14">
        <v>7</v>
      </c>
      <c r="I14">
        <v>27</v>
      </c>
      <c r="J14">
        <v>9</v>
      </c>
      <c r="K14">
        <v>0</v>
      </c>
      <c r="L14">
        <f t="shared" si="0"/>
        <v>1057</v>
      </c>
      <c r="M14">
        <f t="shared" si="1"/>
        <v>1066</v>
      </c>
      <c r="N14">
        <f t="shared" si="2"/>
        <v>1066</v>
      </c>
      <c r="O14" s="67"/>
    </row>
    <row r="15" spans="1:15" ht="14.4" x14ac:dyDescent="0.3">
      <c r="A15" s="51"/>
      <c r="B15" s="24"/>
      <c r="C15" s="24"/>
      <c r="D15" s="24" t="s">
        <v>203</v>
      </c>
      <c r="E15">
        <f>E13+E14</f>
        <v>3354</v>
      </c>
      <c r="F15">
        <f t="shared" ref="F15:J15" si="6">F13+F14</f>
        <v>200</v>
      </c>
      <c r="G15">
        <f t="shared" si="6"/>
        <v>51</v>
      </c>
      <c r="H15">
        <f t="shared" si="6"/>
        <v>13</v>
      </c>
      <c r="I15">
        <f t="shared" si="6"/>
        <v>63</v>
      </c>
      <c r="J15">
        <f t="shared" si="6"/>
        <v>23</v>
      </c>
      <c r="K15">
        <f t="shared" ref="K15" si="7">K13+K14</f>
        <v>0</v>
      </c>
      <c r="L15">
        <f t="shared" si="0"/>
        <v>3681</v>
      </c>
      <c r="M15">
        <f t="shared" si="1"/>
        <v>3704</v>
      </c>
      <c r="N15">
        <f t="shared" si="2"/>
        <v>3704</v>
      </c>
      <c r="O15" s="67"/>
    </row>
    <row r="16" spans="1:15" ht="14.4" x14ac:dyDescent="0.3">
      <c r="A16" s="51" t="s">
        <v>225</v>
      </c>
      <c r="B16" s="24"/>
      <c r="C16" s="24"/>
      <c r="D16" s="24" t="s">
        <v>201</v>
      </c>
      <c r="E16">
        <v>576</v>
      </c>
      <c r="F16">
        <v>48</v>
      </c>
      <c r="G16">
        <v>9</v>
      </c>
      <c r="H16">
        <v>1</v>
      </c>
      <c r="I16">
        <v>14</v>
      </c>
      <c r="J16">
        <v>9</v>
      </c>
      <c r="K16">
        <v>0</v>
      </c>
      <c r="L16">
        <f t="shared" si="0"/>
        <v>648</v>
      </c>
      <c r="M16">
        <f t="shared" si="1"/>
        <v>657</v>
      </c>
      <c r="N16">
        <f t="shared" si="2"/>
        <v>657</v>
      </c>
      <c r="O16" s="67"/>
    </row>
    <row r="17" spans="1:15" ht="14.4" x14ac:dyDescent="0.3">
      <c r="A17" s="51"/>
      <c r="B17" s="24"/>
      <c r="C17" s="24"/>
      <c r="D17" s="24" t="s">
        <v>202</v>
      </c>
      <c r="E17">
        <v>446</v>
      </c>
      <c r="F17">
        <v>57</v>
      </c>
      <c r="G17">
        <v>5</v>
      </c>
      <c r="H17">
        <v>1</v>
      </c>
      <c r="I17">
        <v>23</v>
      </c>
      <c r="J17">
        <v>6</v>
      </c>
      <c r="K17">
        <v>0</v>
      </c>
      <c r="L17">
        <f t="shared" si="0"/>
        <v>532</v>
      </c>
      <c r="M17">
        <f t="shared" si="1"/>
        <v>538</v>
      </c>
      <c r="N17">
        <f t="shared" si="2"/>
        <v>538</v>
      </c>
      <c r="O17" s="67"/>
    </row>
    <row r="18" spans="1:15" ht="14.4" x14ac:dyDescent="0.3">
      <c r="A18" s="51"/>
      <c r="B18" s="24"/>
      <c r="C18" s="24"/>
      <c r="D18" s="24" t="s">
        <v>203</v>
      </c>
      <c r="E18">
        <f>E16+E17</f>
        <v>1022</v>
      </c>
      <c r="F18">
        <f t="shared" ref="F18:J18" si="8">F16+F17</f>
        <v>105</v>
      </c>
      <c r="G18">
        <f t="shared" si="8"/>
        <v>14</v>
      </c>
      <c r="H18">
        <f t="shared" si="8"/>
        <v>2</v>
      </c>
      <c r="I18">
        <f t="shared" si="8"/>
        <v>37</v>
      </c>
      <c r="J18">
        <f t="shared" si="8"/>
        <v>15</v>
      </c>
      <c r="K18">
        <f t="shared" ref="K18" si="9">K16+K17</f>
        <v>0</v>
      </c>
      <c r="L18">
        <f t="shared" si="0"/>
        <v>1180</v>
      </c>
      <c r="M18">
        <f t="shared" si="1"/>
        <v>1195</v>
      </c>
      <c r="N18">
        <f t="shared" si="2"/>
        <v>1195</v>
      </c>
      <c r="O18" s="67"/>
    </row>
    <row r="19" spans="1:15" ht="14.4" x14ac:dyDescent="0.3">
      <c r="A19" s="51" t="s">
        <v>226</v>
      </c>
      <c r="B19" s="24"/>
      <c r="C19" s="24"/>
      <c r="D19" s="24" t="s">
        <v>201</v>
      </c>
      <c r="E19">
        <v>3525</v>
      </c>
      <c r="F19">
        <v>273</v>
      </c>
      <c r="G19">
        <v>120</v>
      </c>
      <c r="H19">
        <v>31</v>
      </c>
      <c r="I19">
        <v>14</v>
      </c>
      <c r="J19">
        <v>10</v>
      </c>
      <c r="K19">
        <v>0</v>
      </c>
      <c r="L19">
        <f t="shared" si="0"/>
        <v>3963</v>
      </c>
      <c r="M19">
        <f t="shared" si="1"/>
        <v>3973</v>
      </c>
      <c r="N19">
        <f t="shared" si="2"/>
        <v>3973</v>
      </c>
      <c r="O19" s="67"/>
    </row>
    <row r="20" spans="1:15" ht="14.4" x14ac:dyDescent="0.3">
      <c r="A20" s="51"/>
      <c r="B20" s="24"/>
      <c r="C20" s="24"/>
      <c r="D20" s="24" t="s">
        <v>202</v>
      </c>
      <c r="E20">
        <v>4192</v>
      </c>
      <c r="F20">
        <v>254</v>
      </c>
      <c r="G20">
        <v>119</v>
      </c>
      <c r="H20">
        <v>40</v>
      </c>
      <c r="I20">
        <v>13</v>
      </c>
      <c r="J20">
        <v>8</v>
      </c>
      <c r="K20">
        <v>0</v>
      </c>
      <c r="L20">
        <f t="shared" si="0"/>
        <v>4618</v>
      </c>
      <c r="M20">
        <f t="shared" si="1"/>
        <v>4626</v>
      </c>
      <c r="N20">
        <f t="shared" si="2"/>
        <v>4626</v>
      </c>
      <c r="O20" s="67"/>
    </row>
    <row r="21" spans="1:15" ht="14.4" x14ac:dyDescent="0.3">
      <c r="A21" s="51"/>
      <c r="B21" s="24"/>
      <c r="C21" s="24"/>
      <c r="D21" s="24" t="s">
        <v>203</v>
      </c>
      <c r="E21">
        <f>E19+E20</f>
        <v>7717</v>
      </c>
      <c r="F21">
        <f t="shared" ref="F21:J21" si="10">F19+F20</f>
        <v>527</v>
      </c>
      <c r="G21">
        <f t="shared" si="10"/>
        <v>239</v>
      </c>
      <c r="H21">
        <f t="shared" si="10"/>
        <v>71</v>
      </c>
      <c r="I21">
        <f t="shared" si="10"/>
        <v>27</v>
      </c>
      <c r="J21">
        <f t="shared" si="10"/>
        <v>18</v>
      </c>
      <c r="K21">
        <f t="shared" ref="K21" si="11">K19+K20</f>
        <v>0</v>
      </c>
      <c r="L21">
        <f t="shared" si="0"/>
        <v>8581</v>
      </c>
      <c r="M21">
        <f t="shared" si="1"/>
        <v>8599</v>
      </c>
      <c r="N21">
        <f t="shared" si="2"/>
        <v>8599</v>
      </c>
      <c r="O21" s="67"/>
    </row>
    <row r="22" spans="1:15" ht="14.4" x14ac:dyDescent="0.3">
      <c r="A22" s="51" t="s">
        <v>227</v>
      </c>
      <c r="B22" s="24"/>
      <c r="C22" s="24"/>
      <c r="D22" s="24" t="s">
        <v>201</v>
      </c>
      <c r="E22">
        <v>1753</v>
      </c>
      <c r="F22">
        <v>259</v>
      </c>
      <c r="G22">
        <v>55</v>
      </c>
      <c r="H22">
        <v>6</v>
      </c>
      <c r="I22">
        <v>20</v>
      </c>
      <c r="J22">
        <v>11</v>
      </c>
      <c r="K22">
        <v>0</v>
      </c>
      <c r="L22">
        <f t="shared" si="0"/>
        <v>2093</v>
      </c>
      <c r="M22">
        <f t="shared" si="1"/>
        <v>2104</v>
      </c>
      <c r="N22">
        <f t="shared" si="2"/>
        <v>2104</v>
      </c>
      <c r="O22" s="67"/>
    </row>
    <row r="23" spans="1:15" ht="14.4" x14ac:dyDescent="0.3">
      <c r="A23" s="51"/>
      <c r="B23" s="24"/>
      <c r="C23" s="24"/>
      <c r="D23" s="24" t="s">
        <v>202</v>
      </c>
      <c r="E23">
        <v>611</v>
      </c>
      <c r="F23">
        <v>97</v>
      </c>
      <c r="G23">
        <v>29</v>
      </c>
      <c r="H23">
        <v>12</v>
      </c>
      <c r="I23">
        <v>12</v>
      </c>
      <c r="J23">
        <v>3</v>
      </c>
      <c r="K23">
        <v>0</v>
      </c>
      <c r="L23">
        <f t="shared" si="0"/>
        <v>761</v>
      </c>
      <c r="M23">
        <f t="shared" si="1"/>
        <v>764</v>
      </c>
      <c r="N23">
        <f t="shared" si="2"/>
        <v>764</v>
      </c>
      <c r="O23" s="67"/>
    </row>
    <row r="24" spans="1:15" ht="14.4" x14ac:dyDescent="0.3">
      <c r="A24" s="51"/>
      <c r="B24" s="24"/>
      <c r="C24" s="24"/>
      <c r="D24" s="24" t="s">
        <v>203</v>
      </c>
      <c r="E24">
        <f>E22+E23</f>
        <v>2364</v>
      </c>
      <c r="F24">
        <f t="shared" ref="F24:J24" si="12">F22+F23</f>
        <v>356</v>
      </c>
      <c r="G24">
        <f t="shared" si="12"/>
        <v>84</v>
      </c>
      <c r="H24">
        <f t="shared" si="12"/>
        <v>18</v>
      </c>
      <c r="I24">
        <f t="shared" si="12"/>
        <v>32</v>
      </c>
      <c r="J24">
        <f t="shared" si="12"/>
        <v>14</v>
      </c>
      <c r="K24">
        <f t="shared" ref="K24" si="13">K22+K23</f>
        <v>0</v>
      </c>
      <c r="L24">
        <f t="shared" si="0"/>
        <v>2854</v>
      </c>
      <c r="M24">
        <f t="shared" si="1"/>
        <v>2868</v>
      </c>
      <c r="N24">
        <f t="shared" si="2"/>
        <v>2868</v>
      </c>
      <c r="O24" s="67"/>
    </row>
    <row r="25" spans="1:15" ht="14.4" x14ac:dyDescent="0.3">
      <c r="A25" s="51" t="s">
        <v>228</v>
      </c>
      <c r="B25" s="24"/>
      <c r="C25" s="24"/>
      <c r="D25" s="24" t="s">
        <v>201</v>
      </c>
      <c r="E25">
        <v>462</v>
      </c>
      <c r="F25">
        <v>56</v>
      </c>
      <c r="G25">
        <v>7</v>
      </c>
      <c r="H25">
        <v>3</v>
      </c>
      <c r="I25">
        <v>5</v>
      </c>
      <c r="J25">
        <v>2</v>
      </c>
      <c r="K25">
        <v>0</v>
      </c>
      <c r="L25">
        <f t="shared" si="0"/>
        <v>533</v>
      </c>
      <c r="M25">
        <f t="shared" si="1"/>
        <v>535</v>
      </c>
      <c r="N25">
        <f t="shared" si="2"/>
        <v>535</v>
      </c>
      <c r="O25" s="67"/>
    </row>
    <row r="26" spans="1:15" ht="14.4" x14ac:dyDescent="0.3">
      <c r="A26" s="51"/>
      <c r="B26" s="24"/>
      <c r="C26" s="24"/>
      <c r="D26" s="24" t="s">
        <v>202</v>
      </c>
      <c r="E26">
        <v>215</v>
      </c>
      <c r="F26">
        <v>41</v>
      </c>
      <c r="G26">
        <v>15</v>
      </c>
      <c r="H26">
        <v>1</v>
      </c>
      <c r="I26">
        <v>5</v>
      </c>
      <c r="J26">
        <v>3</v>
      </c>
      <c r="K26">
        <v>0</v>
      </c>
      <c r="L26">
        <f t="shared" si="0"/>
        <v>277</v>
      </c>
      <c r="M26">
        <f t="shared" si="1"/>
        <v>280</v>
      </c>
      <c r="N26">
        <f t="shared" si="2"/>
        <v>280</v>
      </c>
      <c r="O26" s="67"/>
    </row>
    <row r="27" spans="1:15" ht="14.4" x14ac:dyDescent="0.3">
      <c r="A27" s="51"/>
      <c r="B27" s="24"/>
      <c r="C27" s="24"/>
      <c r="D27" s="24" t="s">
        <v>203</v>
      </c>
      <c r="E27">
        <f>E25+E26</f>
        <v>677</v>
      </c>
      <c r="F27">
        <f t="shared" ref="F27:J27" si="14">F25+F26</f>
        <v>97</v>
      </c>
      <c r="G27">
        <f t="shared" si="14"/>
        <v>22</v>
      </c>
      <c r="H27">
        <f t="shared" si="14"/>
        <v>4</v>
      </c>
      <c r="I27">
        <f t="shared" si="14"/>
        <v>10</v>
      </c>
      <c r="J27">
        <f t="shared" si="14"/>
        <v>5</v>
      </c>
      <c r="K27">
        <f t="shared" ref="K27" si="15">K25+K26</f>
        <v>0</v>
      </c>
      <c r="L27">
        <f t="shared" si="0"/>
        <v>810</v>
      </c>
      <c r="M27">
        <f t="shared" si="1"/>
        <v>815</v>
      </c>
      <c r="N27">
        <f t="shared" si="2"/>
        <v>815</v>
      </c>
      <c r="O27" s="67"/>
    </row>
    <row r="28" spans="1:15" ht="14.4" x14ac:dyDescent="0.3">
      <c r="A28" s="51" t="s">
        <v>229</v>
      </c>
      <c r="B28" s="24"/>
      <c r="C28" s="24"/>
      <c r="D28" s="24" t="s">
        <v>201</v>
      </c>
      <c r="E28">
        <v>2142</v>
      </c>
      <c r="F28">
        <v>214</v>
      </c>
      <c r="G28">
        <v>74</v>
      </c>
      <c r="H28">
        <v>22</v>
      </c>
      <c r="I28">
        <v>40</v>
      </c>
      <c r="J28">
        <v>44</v>
      </c>
      <c r="K28">
        <v>0</v>
      </c>
      <c r="L28">
        <f t="shared" si="0"/>
        <v>2492</v>
      </c>
      <c r="M28">
        <f t="shared" si="1"/>
        <v>2536</v>
      </c>
      <c r="N28">
        <f t="shared" si="2"/>
        <v>2536</v>
      </c>
      <c r="O28" s="67"/>
    </row>
    <row r="29" spans="1:15" ht="14.4" x14ac:dyDescent="0.3">
      <c r="A29" s="51"/>
      <c r="B29" s="24"/>
      <c r="C29" s="24"/>
      <c r="D29" s="24" t="s">
        <v>202</v>
      </c>
      <c r="E29">
        <v>1216</v>
      </c>
      <c r="F29">
        <v>112</v>
      </c>
      <c r="G29">
        <v>49</v>
      </c>
      <c r="H29">
        <v>22</v>
      </c>
      <c r="I29">
        <v>18</v>
      </c>
      <c r="J29">
        <v>24</v>
      </c>
      <c r="K29">
        <v>0</v>
      </c>
      <c r="L29">
        <f t="shared" si="0"/>
        <v>1417</v>
      </c>
      <c r="M29">
        <f t="shared" si="1"/>
        <v>1441</v>
      </c>
      <c r="N29">
        <f t="shared" si="2"/>
        <v>1441</v>
      </c>
      <c r="O29" s="67"/>
    </row>
    <row r="30" spans="1:15" ht="14.4" x14ac:dyDescent="0.3">
      <c r="A30" s="51"/>
      <c r="B30" s="24"/>
      <c r="C30" s="24"/>
      <c r="D30" s="24" t="s">
        <v>203</v>
      </c>
      <c r="E30">
        <f>E28+E29</f>
        <v>3358</v>
      </c>
      <c r="F30">
        <f t="shared" ref="F30:J30" si="16">F28+F29</f>
        <v>326</v>
      </c>
      <c r="G30">
        <f t="shared" si="16"/>
        <v>123</v>
      </c>
      <c r="H30">
        <f t="shared" si="16"/>
        <v>44</v>
      </c>
      <c r="I30">
        <f t="shared" si="16"/>
        <v>58</v>
      </c>
      <c r="J30">
        <f t="shared" si="16"/>
        <v>68</v>
      </c>
      <c r="K30">
        <f t="shared" ref="K30" si="17">K28+K29</f>
        <v>0</v>
      </c>
      <c r="L30">
        <f t="shared" si="0"/>
        <v>3909</v>
      </c>
      <c r="M30">
        <f t="shared" si="1"/>
        <v>3977</v>
      </c>
      <c r="N30">
        <f t="shared" si="2"/>
        <v>3977</v>
      </c>
      <c r="O30" s="67"/>
    </row>
    <row r="31" spans="1:15" ht="14.4" x14ac:dyDescent="0.3">
      <c r="A31" s="51" t="s">
        <v>230</v>
      </c>
      <c r="B31" s="24"/>
      <c r="C31" s="24"/>
      <c r="D31" s="24" t="s">
        <v>201</v>
      </c>
      <c r="E31">
        <v>2768</v>
      </c>
      <c r="F31">
        <v>228</v>
      </c>
      <c r="G31">
        <v>67</v>
      </c>
      <c r="H31">
        <v>34</v>
      </c>
      <c r="I31">
        <v>52</v>
      </c>
      <c r="J31">
        <v>10</v>
      </c>
      <c r="K31">
        <v>0</v>
      </c>
      <c r="L31">
        <f t="shared" si="0"/>
        <v>3149</v>
      </c>
      <c r="M31">
        <f t="shared" si="1"/>
        <v>3159</v>
      </c>
      <c r="N31">
        <f t="shared" si="2"/>
        <v>3159</v>
      </c>
      <c r="O31" s="67"/>
    </row>
    <row r="32" spans="1:15" ht="14.4" x14ac:dyDescent="0.3">
      <c r="A32" s="51"/>
      <c r="B32" s="24"/>
      <c r="C32" s="24"/>
      <c r="D32" s="24" t="s">
        <v>202</v>
      </c>
      <c r="E32">
        <v>2541</v>
      </c>
      <c r="F32">
        <v>240</v>
      </c>
      <c r="G32">
        <v>117</v>
      </c>
      <c r="H32">
        <v>79</v>
      </c>
      <c r="I32">
        <v>42</v>
      </c>
      <c r="J32">
        <v>1</v>
      </c>
      <c r="K32">
        <v>0</v>
      </c>
      <c r="L32">
        <f t="shared" si="0"/>
        <v>3019</v>
      </c>
      <c r="M32">
        <f t="shared" si="1"/>
        <v>3020</v>
      </c>
      <c r="N32">
        <f t="shared" si="2"/>
        <v>3020</v>
      </c>
      <c r="O32" s="67"/>
    </row>
    <row r="33" spans="1:15" ht="14.4" x14ac:dyDescent="0.3">
      <c r="A33" s="51"/>
      <c r="B33" s="24"/>
      <c r="C33" s="24"/>
      <c r="D33" s="24" t="s">
        <v>203</v>
      </c>
      <c r="E33">
        <f>E31+E32</f>
        <v>5309</v>
      </c>
      <c r="F33">
        <f t="shared" ref="F33:J33" si="18">F31+F32</f>
        <v>468</v>
      </c>
      <c r="G33">
        <f t="shared" si="18"/>
        <v>184</v>
      </c>
      <c r="H33">
        <f t="shared" si="18"/>
        <v>113</v>
      </c>
      <c r="I33">
        <f t="shared" si="18"/>
        <v>94</v>
      </c>
      <c r="J33">
        <f t="shared" si="18"/>
        <v>11</v>
      </c>
      <c r="K33">
        <f t="shared" ref="K33" si="19">K31+K32</f>
        <v>0</v>
      </c>
      <c r="L33">
        <f t="shared" si="0"/>
        <v>6168</v>
      </c>
      <c r="M33">
        <f t="shared" si="1"/>
        <v>6179</v>
      </c>
      <c r="N33">
        <f t="shared" si="2"/>
        <v>6179</v>
      </c>
      <c r="O33" s="67"/>
    </row>
    <row r="34" spans="1:15" ht="14.4" x14ac:dyDescent="0.3">
      <c r="A34" s="51" t="s">
        <v>231</v>
      </c>
      <c r="B34" s="24"/>
      <c r="C34" s="24"/>
      <c r="D34" s="24" t="s">
        <v>201</v>
      </c>
      <c r="E34">
        <v>415</v>
      </c>
      <c r="F34">
        <v>51</v>
      </c>
      <c r="G34">
        <v>23</v>
      </c>
      <c r="H34">
        <v>1</v>
      </c>
      <c r="I34">
        <v>0</v>
      </c>
      <c r="J34">
        <v>7</v>
      </c>
      <c r="K34">
        <v>0</v>
      </c>
      <c r="L34">
        <f t="shared" si="0"/>
        <v>490</v>
      </c>
      <c r="M34">
        <f t="shared" si="1"/>
        <v>497</v>
      </c>
      <c r="N34">
        <f t="shared" si="2"/>
        <v>497</v>
      </c>
      <c r="O34" s="67"/>
    </row>
    <row r="35" spans="1:15" ht="14.4" x14ac:dyDescent="0.3">
      <c r="A35" s="51"/>
      <c r="B35" s="24"/>
      <c r="C35" s="24"/>
      <c r="D35" s="24" t="s">
        <v>202</v>
      </c>
      <c r="E35">
        <v>563</v>
      </c>
      <c r="F35">
        <v>57</v>
      </c>
      <c r="G35">
        <v>13</v>
      </c>
      <c r="H35">
        <v>1</v>
      </c>
      <c r="I35">
        <v>4</v>
      </c>
      <c r="J35">
        <v>8</v>
      </c>
      <c r="K35">
        <v>0</v>
      </c>
      <c r="L35">
        <f t="shared" si="0"/>
        <v>638</v>
      </c>
      <c r="M35">
        <f t="shared" si="1"/>
        <v>646</v>
      </c>
      <c r="N35">
        <f t="shared" si="2"/>
        <v>646</v>
      </c>
      <c r="O35" s="67"/>
    </row>
    <row r="36" spans="1:15" ht="14.4" x14ac:dyDescent="0.3">
      <c r="A36" s="51"/>
      <c r="B36" s="24"/>
      <c r="C36" s="24"/>
      <c r="D36" s="24" t="s">
        <v>203</v>
      </c>
      <c r="E36">
        <f>E34+E35</f>
        <v>978</v>
      </c>
      <c r="F36">
        <f t="shared" ref="F36:J36" si="20">F34+F35</f>
        <v>108</v>
      </c>
      <c r="G36">
        <f t="shared" si="20"/>
        <v>36</v>
      </c>
      <c r="H36">
        <f t="shared" si="20"/>
        <v>2</v>
      </c>
      <c r="I36">
        <f t="shared" si="20"/>
        <v>4</v>
      </c>
      <c r="J36">
        <f t="shared" si="20"/>
        <v>15</v>
      </c>
      <c r="K36">
        <f t="shared" ref="K36" si="21">K34+K35</f>
        <v>0</v>
      </c>
      <c r="L36">
        <f t="shared" si="0"/>
        <v>1128</v>
      </c>
      <c r="M36">
        <f t="shared" si="1"/>
        <v>1143</v>
      </c>
      <c r="N36">
        <f t="shared" si="2"/>
        <v>1143</v>
      </c>
      <c r="O36" s="67"/>
    </row>
    <row r="37" spans="1:15" ht="14.4" x14ac:dyDescent="0.3">
      <c r="A37" s="51" t="s">
        <v>232</v>
      </c>
      <c r="B37" s="24"/>
      <c r="C37" s="24"/>
      <c r="D37" s="24" t="s">
        <v>201</v>
      </c>
      <c r="E37">
        <v>216</v>
      </c>
      <c r="F37">
        <v>74</v>
      </c>
      <c r="G37">
        <v>15</v>
      </c>
      <c r="H37">
        <v>3</v>
      </c>
      <c r="I37">
        <v>2</v>
      </c>
      <c r="J37">
        <v>1</v>
      </c>
      <c r="K37">
        <v>0</v>
      </c>
      <c r="L37">
        <f t="shared" si="0"/>
        <v>310</v>
      </c>
      <c r="M37">
        <f t="shared" si="1"/>
        <v>311</v>
      </c>
      <c r="N37">
        <f t="shared" si="2"/>
        <v>311</v>
      </c>
      <c r="O37" s="67"/>
    </row>
    <row r="38" spans="1:15" ht="14.4" x14ac:dyDescent="0.3">
      <c r="A38" s="51"/>
      <c r="B38" s="24"/>
      <c r="C38" s="24"/>
      <c r="D38" s="24" t="s">
        <v>202</v>
      </c>
      <c r="E38">
        <v>220</v>
      </c>
      <c r="F38">
        <v>54</v>
      </c>
      <c r="G38">
        <v>10</v>
      </c>
      <c r="H38">
        <v>3</v>
      </c>
      <c r="I38">
        <v>2</v>
      </c>
      <c r="J38">
        <v>4</v>
      </c>
      <c r="K38">
        <v>0</v>
      </c>
      <c r="L38">
        <f t="shared" si="0"/>
        <v>289</v>
      </c>
      <c r="M38">
        <f t="shared" si="1"/>
        <v>293</v>
      </c>
      <c r="N38">
        <f t="shared" si="2"/>
        <v>293</v>
      </c>
      <c r="O38" s="67"/>
    </row>
    <row r="39" spans="1:15" ht="14.4" x14ac:dyDescent="0.3">
      <c r="A39" s="51"/>
      <c r="B39" s="24"/>
      <c r="C39" s="24"/>
      <c r="D39" s="24" t="s">
        <v>203</v>
      </c>
      <c r="E39">
        <f>E37+E38</f>
        <v>436</v>
      </c>
      <c r="F39">
        <f t="shared" ref="F39:J39" si="22">F37+F38</f>
        <v>128</v>
      </c>
      <c r="G39">
        <f t="shared" si="22"/>
        <v>25</v>
      </c>
      <c r="H39">
        <f t="shared" si="22"/>
        <v>6</v>
      </c>
      <c r="I39">
        <f t="shared" si="22"/>
        <v>4</v>
      </c>
      <c r="J39">
        <f t="shared" si="22"/>
        <v>5</v>
      </c>
      <c r="K39">
        <f t="shared" ref="K39" si="23">K37+K38</f>
        <v>0</v>
      </c>
      <c r="L39">
        <f t="shared" ref="L39:L63" si="24">SUM(E39:I39)</f>
        <v>599</v>
      </c>
      <c r="M39">
        <f t="shared" ref="M39:M63" si="25">L39+J39</f>
        <v>604</v>
      </c>
      <c r="N39">
        <f t="shared" ref="N39:N63" si="26">K39+M39</f>
        <v>604</v>
      </c>
      <c r="O39" s="67"/>
    </row>
    <row r="40" spans="1:15" ht="14.4" x14ac:dyDescent="0.3">
      <c r="A40" s="51" t="s">
        <v>233</v>
      </c>
      <c r="B40" s="24"/>
      <c r="C40" s="24"/>
      <c r="D40" s="24" t="s">
        <v>201</v>
      </c>
      <c r="E40">
        <v>355</v>
      </c>
      <c r="F40">
        <v>82</v>
      </c>
      <c r="G40">
        <v>22</v>
      </c>
      <c r="H40">
        <v>2</v>
      </c>
      <c r="I40">
        <v>8</v>
      </c>
      <c r="J40">
        <v>5</v>
      </c>
      <c r="K40">
        <v>0</v>
      </c>
      <c r="L40">
        <f t="shared" si="24"/>
        <v>469</v>
      </c>
      <c r="M40">
        <f t="shared" si="25"/>
        <v>474</v>
      </c>
      <c r="N40">
        <f t="shared" si="26"/>
        <v>474</v>
      </c>
      <c r="O40" s="67"/>
    </row>
    <row r="41" spans="1:15" ht="14.4" x14ac:dyDescent="0.3">
      <c r="A41" s="51"/>
      <c r="B41" s="24"/>
      <c r="C41" s="24"/>
      <c r="D41" s="24" t="s">
        <v>202</v>
      </c>
      <c r="E41">
        <v>424</v>
      </c>
      <c r="F41">
        <v>78</v>
      </c>
      <c r="G41">
        <v>14</v>
      </c>
      <c r="H41">
        <v>2</v>
      </c>
      <c r="I41">
        <v>7</v>
      </c>
      <c r="J41">
        <v>4</v>
      </c>
      <c r="K41">
        <v>0</v>
      </c>
      <c r="L41">
        <f t="shared" si="24"/>
        <v>525</v>
      </c>
      <c r="M41">
        <f t="shared" si="25"/>
        <v>529</v>
      </c>
      <c r="N41">
        <f t="shared" si="26"/>
        <v>529</v>
      </c>
      <c r="O41" s="67"/>
    </row>
    <row r="42" spans="1:15" ht="14.4" x14ac:dyDescent="0.3">
      <c r="A42" s="51"/>
      <c r="B42" s="24"/>
      <c r="C42" s="24"/>
      <c r="D42" s="24" t="s">
        <v>203</v>
      </c>
      <c r="E42">
        <f>E40+E41</f>
        <v>779</v>
      </c>
      <c r="F42">
        <f t="shared" ref="F42:J42" si="27">F40+F41</f>
        <v>160</v>
      </c>
      <c r="G42">
        <f t="shared" si="27"/>
        <v>36</v>
      </c>
      <c r="H42">
        <f t="shared" si="27"/>
        <v>4</v>
      </c>
      <c r="I42">
        <f t="shared" si="27"/>
        <v>15</v>
      </c>
      <c r="J42">
        <f t="shared" si="27"/>
        <v>9</v>
      </c>
      <c r="K42">
        <f t="shared" ref="K42" si="28">K40+K41</f>
        <v>0</v>
      </c>
      <c r="L42">
        <f t="shared" si="24"/>
        <v>994</v>
      </c>
      <c r="M42">
        <f t="shared" si="25"/>
        <v>1003</v>
      </c>
      <c r="N42">
        <f t="shared" si="26"/>
        <v>1003</v>
      </c>
      <c r="O42" s="67"/>
    </row>
    <row r="43" spans="1:15" ht="14.4" x14ac:dyDescent="0.3">
      <c r="A43" s="51" t="s">
        <v>234</v>
      </c>
      <c r="B43" s="24"/>
      <c r="C43" s="24"/>
      <c r="D43" s="24" t="s">
        <v>201</v>
      </c>
      <c r="E43">
        <v>478</v>
      </c>
      <c r="F43">
        <v>139</v>
      </c>
      <c r="G43">
        <v>36</v>
      </c>
      <c r="H43">
        <v>2</v>
      </c>
      <c r="I43">
        <v>5</v>
      </c>
      <c r="J43">
        <v>8</v>
      </c>
      <c r="K43">
        <v>0</v>
      </c>
      <c r="L43">
        <f t="shared" si="24"/>
        <v>660</v>
      </c>
      <c r="M43">
        <f t="shared" si="25"/>
        <v>668</v>
      </c>
      <c r="N43">
        <f t="shared" si="26"/>
        <v>668</v>
      </c>
      <c r="O43" s="67"/>
    </row>
    <row r="44" spans="1:15" ht="14.4" x14ac:dyDescent="0.3">
      <c r="A44" s="51"/>
      <c r="B44" s="24"/>
      <c r="C44" s="24"/>
      <c r="D44" s="24" t="s">
        <v>202</v>
      </c>
      <c r="E44">
        <v>417</v>
      </c>
      <c r="F44">
        <v>104</v>
      </c>
      <c r="G44">
        <v>33</v>
      </c>
      <c r="H44">
        <v>12</v>
      </c>
      <c r="I44">
        <v>2</v>
      </c>
      <c r="J44">
        <v>7</v>
      </c>
      <c r="K44">
        <v>0</v>
      </c>
      <c r="L44">
        <f t="shared" si="24"/>
        <v>568</v>
      </c>
      <c r="M44">
        <f t="shared" si="25"/>
        <v>575</v>
      </c>
      <c r="N44">
        <f t="shared" si="26"/>
        <v>575</v>
      </c>
      <c r="O44" s="67"/>
    </row>
    <row r="45" spans="1:15" ht="14.4" x14ac:dyDescent="0.3">
      <c r="A45" s="51"/>
      <c r="B45" s="24"/>
      <c r="C45" s="24"/>
      <c r="D45" s="24" t="s">
        <v>203</v>
      </c>
      <c r="E45">
        <f>E43+E44</f>
        <v>895</v>
      </c>
      <c r="F45">
        <f t="shared" ref="F45:J45" si="29">F43+F44</f>
        <v>243</v>
      </c>
      <c r="G45">
        <f t="shared" si="29"/>
        <v>69</v>
      </c>
      <c r="H45">
        <f t="shared" si="29"/>
        <v>14</v>
      </c>
      <c r="I45">
        <f t="shared" si="29"/>
        <v>7</v>
      </c>
      <c r="J45">
        <f t="shared" si="29"/>
        <v>15</v>
      </c>
      <c r="K45">
        <f t="shared" ref="K45" si="30">K43+K44</f>
        <v>0</v>
      </c>
      <c r="L45">
        <f t="shared" si="24"/>
        <v>1228</v>
      </c>
      <c r="M45">
        <f t="shared" si="25"/>
        <v>1243</v>
      </c>
      <c r="N45">
        <f t="shared" si="26"/>
        <v>1243</v>
      </c>
      <c r="O45" s="67"/>
    </row>
    <row r="46" spans="1:15" ht="14.4" x14ac:dyDescent="0.3">
      <c r="A46" s="51" t="s">
        <v>235</v>
      </c>
      <c r="B46" s="24"/>
      <c r="C46" s="24"/>
      <c r="D46" s="24" t="s">
        <v>201</v>
      </c>
      <c r="E46">
        <v>3078</v>
      </c>
      <c r="F46">
        <v>318</v>
      </c>
      <c r="G46">
        <v>103</v>
      </c>
      <c r="H46">
        <v>20</v>
      </c>
      <c r="I46">
        <v>63</v>
      </c>
      <c r="J46">
        <v>15</v>
      </c>
      <c r="K46">
        <v>0</v>
      </c>
      <c r="L46">
        <f t="shared" si="24"/>
        <v>3582</v>
      </c>
      <c r="M46">
        <f t="shared" si="25"/>
        <v>3597</v>
      </c>
      <c r="N46">
        <f t="shared" si="26"/>
        <v>3597</v>
      </c>
      <c r="O46" s="67"/>
    </row>
    <row r="47" spans="1:15" ht="14.4" x14ac:dyDescent="0.3">
      <c r="A47" s="51"/>
      <c r="B47" s="24"/>
      <c r="C47" s="24"/>
      <c r="D47" s="24" t="s">
        <v>202</v>
      </c>
      <c r="E47">
        <v>1516</v>
      </c>
      <c r="F47">
        <v>170</v>
      </c>
      <c r="G47">
        <v>78</v>
      </c>
      <c r="H47">
        <v>60</v>
      </c>
      <c r="I47">
        <v>67</v>
      </c>
      <c r="J47">
        <v>3</v>
      </c>
      <c r="K47">
        <v>0</v>
      </c>
      <c r="L47">
        <f t="shared" si="24"/>
        <v>1891</v>
      </c>
      <c r="M47">
        <f t="shared" si="25"/>
        <v>1894</v>
      </c>
      <c r="N47">
        <f t="shared" si="26"/>
        <v>1894</v>
      </c>
      <c r="O47" s="67"/>
    </row>
    <row r="48" spans="1:15" ht="14.4" x14ac:dyDescent="0.3">
      <c r="A48" s="51"/>
      <c r="B48" s="24"/>
      <c r="C48" s="24"/>
      <c r="D48" s="24" t="s">
        <v>203</v>
      </c>
      <c r="E48">
        <f>E46+E47</f>
        <v>4594</v>
      </c>
      <c r="F48">
        <f t="shared" ref="F48:J48" si="31">F46+F47</f>
        <v>488</v>
      </c>
      <c r="G48">
        <f t="shared" si="31"/>
        <v>181</v>
      </c>
      <c r="H48">
        <f t="shared" si="31"/>
        <v>80</v>
      </c>
      <c r="I48">
        <f t="shared" si="31"/>
        <v>130</v>
      </c>
      <c r="J48">
        <f t="shared" si="31"/>
        <v>18</v>
      </c>
      <c r="K48">
        <f t="shared" ref="K48" si="32">K46+K47</f>
        <v>0</v>
      </c>
      <c r="L48">
        <f t="shared" si="24"/>
        <v>5473</v>
      </c>
      <c r="M48">
        <f t="shared" si="25"/>
        <v>5491</v>
      </c>
      <c r="N48">
        <f t="shared" si="26"/>
        <v>5491</v>
      </c>
      <c r="O48" s="67"/>
    </row>
    <row r="49" spans="1:15" ht="14.4" x14ac:dyDescent="0.3">
      <c r="A49" s="51" t="s">
        <v>236</v>
      </c>
      <c r="B49" s="24"/>
      <c r="C49" s="24"/>
      <c r="D49" s="24" t="s">
        <v>201</v>
      </c>
      <c r="E49">
        <v>1095</v>
      </c>
      <c r="F49">
        <v>88</v>
      </c>
      <c r="G49">
        <v>16</v>
      </c>
      <c r="H49">
        <v>30</v>
      </c>
      <c r="I49">
        <v>8</v>
      </c>
      <c r="J49">
        <v>0</v>
      </c>
      <c r="K49">
        <v>0</v>
      </c>
      <c r="L49">
        <f t="shared" si="24"/>
        <v>1237</v>
      </c>
      <c r="M49">
        <f t="shared" si="25"/>
        <v>1237</v>
      </c>
      <c r="N49">
        <f t="shared" si="26"/>
        <v>1237</v>
      </c>
      <c r="O49" s="67"/>
    </row>
    <row r="50" spans="1:15" ht="14.4" x14ac:dyDescent="0.3">
      <c r="A50" s="51"/>
      <c r="B50" s="24"/>
      <c r="C50" s="24"/>
      <c r="D50" s="24" t="s">
        <v>202</v>
      </c>
      <c r="E50">
        <v>513</v>
      </c>
      <c r="F50">
        <v>70</v>
      </c>
      <c r="G50">
        <v>16</v>
      </c>
      <c r="H50">
        <v>43</v>
      </c>
      <c r="I50">
        <v>4</v>
      </c>
      <c r="J50">
        <v>3</v>
      </c>
      <c r="K50">
        <v>0</v>
      </c>
      <c r="L50">
        <f t="shared" si="24"/>
        <v>646</v>
      </c>
      <c r="M50">
        <f t="shared" si="25"/>
        <v>649</v>
      </c>
      <c r="N50">
        <f t="shared" si="26"/>
        <v>649</v>
      </c>
      <c r="O50" s="67"/>
    </row>
    <row r="51" spans="1:15" ht="14.4" x14ac:dyDescent="0.3">
      <c r="A51" s="51"/>
      <c r="B51" s="24"/>
      <c r="C51" s="24"/>
      <c r="D51" s="24" t="s">
        <v>203</v>
      </c>
      <c r="E51">
        <f>E49+E50</f>
        <v>1608</v>
      </c>
      <c r="F51">
        <f t="shared" ref="F51:J51" si="33">F49+F50</f>
        <v>158</v>
      </c>
      <c r="G51">
        <f t="shared" si="33"/>
        <v>32</v>
      </c>
      <c r="H51">
        <f t="shared" si="33"/>
        <v>73</v>
      </c>
      <c r="I51">
        <f t="shared" si="33"/>
        <v>12</v>
      </c>
      <c r="J51">
        <f t="shared" si="33"/>
        <v>3</v>
      </c>
      <c r="K51">
        <f t="shared" ref="K51" si="34">K49+K50</f>
        <v>0</v>
      </c>
      <c r="L51">
        <f t="shared" si="24"/>
        <v>1883</v>
      </c>
      <c r="M51">
        <f t="shared" si="25"/>
        <v>1886</v>
      </c>
      <c r="N51">
        <f t="shared" si="26"/>
        <v>1886</v>
      </c>
      <c r="O51" s="67"/>
    </row>
    <row r="52" spans="1:15" ht="14.4" x14ac:dyDescent="0.3">
      <c r="A52" s="51" t="s">
        <v>237</v>
      </c>
      <c r="B52" s="24"/>
      <c r="C52" s="24"/>
      <c r="D52" s="24" t="s">
        <v>201</v>
      </c>
      <c r="E52">
        <v>376</v>
      </c>
      <c r="F52">
        <v>44</v>
      </c>
      <c r="G52">
        <v>7</v>
      </c>
      <c r="H52">
        <v>0</v>
      </c>
      <c r="I52">
        <v>11</v>
      </c>
      <c r="J52">
        <v>3</v>
      </c>
      <c r="K52">
        <v>0</v>
      </c>
      <c r="L52">
        <f t="shared" si="24"/>
        <v>438</v>
      </c>
      <c r="M52">
        <f t="shared" si="25"/>
        <v>441</v>
      </c>
      <c r="N52">
        <f t="shared" si="26"/>
        <v>441</v>
      </c>
      <c r="O52" s="67"/>
    </row>
    <row r="53" spans="1:15" ht="14.4" x14ac:dyDescent="0.3">
      <c r="A53" s="51"/>
      <c r="B53" s="24"/>
      <c r="C53" s="24"/>
      <c r="D53" s="24" t="s">
        <v>202</v>
      </c>
      <c r="E53">
        <v>231</v>
      </c>
      <c r="F53">
        <v>37</v>
      </c>
      <c r="G53">
        <v>8</v>
      </c>
      <c r="H53">
        <v>0</v>
      </c>
      <c r="I53">
        <v>11</v>
      </c>
      <c r="J53">
        <v>2</v>
      </c>
      <c r="K53">
        <v>0</v>
      </c>
      <c r="L53">
        <f t="shared" si="24"/>
        <v>287</v>
      </c>
      <c r="M53">
        <f t="shared" si="25"/>
        <v>289</v>
      </c>
      <c r="N53">
        <f t="shared" si="26"/>
        <v>289</v>
      </c>
      <c r="O53" s="67"/>
    </row>
    <row r="54" spans="1:15" ht="14.4" x14ac:dyDescent="0.3">
      <c r="A54" s="51"/>
      <c r="B54" s="24"/>
      <c r="C54" s="24"/>
      <c r="D54" s="24" t="s">
        <v>203</v>
      </c>
      <c r="E54">
        <f>E52+E53</f>
        <v>607</v>
      </c>
      <c r="F54">
        <f t="shared" ref="F54:J54" si="35">F52+F53</f>
        <v>81</v>
      </c>
      <c r="G54">
        <f t="shared" si="35"/>
        <v>15</v>
      </c>
      <c r="H54">
        <f t="shared" si="35"/>
        <v>0</v>
      </c>
      <c r="I54">
        <f t="shared" si="35"/>
        <v>22</v>
      </c>
      <c r="J54">
        <f t="shared" si="35"/>
        <v>5</v>
      </c>
      <c r="K54">
        <f t="shared" ref="K54" si="36">K52+K53</f>
        <v>0</v>
      </c>
      <c r="L54">
        <f t="shared" si="24"/>
        <v>725</v>
      </c>
      <c r="M54">
        <f t="shared" si="25"/>
        <v>730</v>
      </c>
      <c r="N54">
        <f t="shared" si="26"/>
        <v>730</v>
      </c>
      <c r="O54" s="67"/>
    </row>
    <row r="55" spans="1:15" ht="14.4" x14ac:dyDescent="0.3">
      <c r="A55" s="51" t="s">
        <v>238</v>
      </c>
      <c r="B55" s="24"/>
      <c r="C55" s="24"/>
      <c r="D55" s="24" t="s">
        <v>201</v>
      </c>
      <c r="E55">
        <v>691</v>
      </c>
      <c r="F55">
        <v>122</v>
      </c>
      <c r="G55">
        <v>19</v>
      </c>
      <c r="H55">
        <v>7</v>
      </c>
      <c r="I55">
        <v>11</v>
      </c>
      <c r="J55">
        <v>14</v>
      </c>
      <c r="K55">
        <v>0</v>
      </c>
      <c r="L55">
        <f t="shared" si="24"/>
        <v>850</v>
      </c>
      <c r="M55">
        <f t="shared" si="25"/>
        <v>864</v>
      </c>
      <c r="N55">
        <f t="shared" si="26"/>
        <v>864</v>
      </c>
      <c r="O55" s="67"/>
    </row>
    <row r="56" spans="1:15" ht="14.4" x14ac:dyDescent="0.3">
      <c r="A56" s="51"/>
      <c r="B56" s="24"/>
      <c r="C56" s="24"/>
      <c r="D56" s="24" t="s">
        <v>202</v>
      </c>
      <c r="E56">
        <v>541</v>
      </c>
      <c r="F56">
        <v>62</v>
      </c>
      <c r="G56">
        <v>8</v>
      </c>
      <c r="H56">
        <v>4</v>
      </c>
      <c r="I56">
        <v>6</v>
      </c>
      <c r="J56">
        <v>1</v>
      </c>
      <c r="K56">
        <v>0</v>
      </c>
      <c r="L56">
        <f t="shared" si="24"/>
        <v>621</v>
      </c>
      <c r="M56">
        <f t="shared" si="25"/>
        <v>622</v>
      </c>
      <c r="N56">
        <f t="shared" si="26"/>
        <v>622</v>
      </c>
      <c r="O56" s="67"/>
    </row>
    <row r="57" spans="1:15" ht="14.4" x14ac:dyDescent="0.3">
      <c r="A57" s="51"/>
      <c r="B57" s="24"/>
      <c r="C57" s="24"/>
      <c r="D57" s="24" t="s">
        <v>203</v>
      </c>
      <c r="E57">
        <f>E55+E56</f>
        <v>1232</v>
      </c>
      <c r="F57">
        <f t="shared" ref="F57:J57" si="37">F55+F56</f>
        <v>184</v>
      </c>
      <c r="G57">
        <f t="shared" si="37"/>
        <v>27</v>
      </c>
      <c r="H57">
        <f t="shared" si="37"/>
        <v>11</v>
      </c>
      <c r="I57">
        <f t="shared" si="37"/>
        <v>17</v>
      </c>
      <c r="J57">
        <f t="shared" si="37"/>
        <v>15</v>
      </c>
      <c r="K57">
        <f t="shared" ref="K57" si="38">K55+K56</f>
        <v>0</v>
      </c>
      <c r="L57">
        <f t="shared" si="24"/>
        <v>1471</v>
      </c>
      <c r="M57">
        <f t="shared" si="25"/>
        <v>1486</v>
      </c>
      <c r="N57">
        <f t="shared" si="26"/>
        <v>1486</v>
      </c>
      <c r="O57" s="67"/>
    </row>
    <row r="58" spans="1:15" ht="14.4" x14ac:dyDescent="0.3">
      <c r="A58" s="51" t="s">
        <v>239</v>
      </c>
      <c r="B58" s="24"/>
      <c r="C58" s="24"/>
      <c r="D58" s="24" t="s">
        <v>201</v>
      </c>
      <c r="E58">
        <v>228</v>
      </c>
      <c r="F58">
        <v>43</v>
      </c>
      <c r="G58">
        <v>26</v>
      </c>
      <c r="H58">
        <v>147</v>
      </c>
      <c r="I58">
        <v>4</v>
      </c>
      <c r="J58">
        <v>4</v>
      </c>
      <c r="K58">
        <v>0</v>
      </c>
      <c r="L58">
        <f t="shared" si="24"/>
        <v>448</v>
      </c>
      <c r="M58">
        <f t="shared" si="25"/>
        <v>452</v>
      </c>
      <c r="N58">
        <f t="shared" si="26"/>
        <v>452</v>
      </c>
      <c r="O58" s="67"/>
    </row>
    <row r="59" spans="1:15" ht="14.4" x14ac:dyDescent="0.3">
      <c r="A59" s="51"/>
      <c r="B59" s="24"/>
      <c r="C59" s="24"/>
      <c r="D59" s="24" t="s">
        <v>202</v>
      </c>
      <c r="E59">
        <v>340</v>
      </c>
      <c r="F59">
        <v>68</v>
      </c>
      <c r="G59">
        <v>71</v>
      </c>
      <c r="H59">
        <v>75</v>
      </c>
      <c r="I59">
        <v>0</v>
      </c>
      <c r="J59">
        <v>8</v>
      </c>
      <c r="K59">
        <v>0</v>
      </c>
      <c r="L59">
        <f t="shared" si="24"/>
        <v>554</v>
      </c>
      <c r="M59">
        <f t="shared" si="25"/>
        <v>562</v>
      </c>
      <c r="N59">
        <f t="shared" si="26"/>
        <v>562</v>
      </c>
      <c r="O59" s="67"/>
    </row>
    <row r="60" spans="1:15" ht="14.4" x14ac:dyDescent="0.3">
      <c r="A60" s="51"/>
      <c r="B60" s="24"/>
      <c r="C60" s="24"/>
      <c r="D60" s="24" t="s">
        <v>203</v>
      </c>
      <c r="E60">
        <f>E58+E59</f>
        <v>568</v>
      </c>
      <c r="F60">
        <f t="shared" ref="F60:J60" si="39">F58+F59</f>
        <v>111</v>
      </c>
      <c r="G60">
        <f t="shared" si="39"/>
        <v>97</v>
      </c>
      <c r="H60">
        <f t="shared" si="39"/>
        <v>222</v>
      </c>
      <c r="I60">
        <f t="shared" si="39"/>
        <v>4</v>
      </c>
      <c r="J60">
        <f t="shared" si="39"/>
        <v>12</v>
      </c>
      <c r="K60">
        <f t="shared" ref="K60" si="40">K58+K59</f>
        <v>0</v>
      </c>
      <c r="L60">
        <f t="shared" si="24"/>
        <v>1002</v>
      </c>
      <c r="M60">
        <f t="shared" si="25"/>
        <v>1014</v>
      </c>
      <c r="N60">
        <f t="shared" si="26"/>
        <v>1014</v>
      </c>
      <c r="O60" s="67"/>
    </row>
    <row r="61" spans="1:15" ht="14.4" x14ac:dyDescent="0.3">
      <c r="A61" s="51" t="s">
        <v>174</v>
      </c>
      <c r="B61" s="24"/>
      <c r="C61" s="24"/>
      <c r="D61" s="24" t="s">
        <v>201</v>
      </c>
      <c r="E61">
        <f>E7+E10+E13+E16+E19+E22+E25+E28+E31+E34+E37+E40+E43+E46+E49+E52+E55+E58</f>
        <v>25019</v>
      </c>
      <c r="F61">
        <f t="shared" ref="F61:K63" si="41">F7+F10+F13+F16+F19+F22+F25+F28+F31+F34+F37+F40+F43+F46+F49+F52+F55+F58</f>
        <v>2442</v>
      </c>
      <c r="G61">
        <f t="shared" si="41"/>
        <v>668</v>
      </c>
      <c r="H61">
        <f t="shared" si="41"/>
        <v>333</v>
      </c>
      <c r="I61">
        <f t="shared" si="41"/>
        <v>438</v>
      </c>
      <c r="J61">
        <f t="shared" si="41"/>
        <v>197</v>
      </c>
      <c r="K61">
        <f t="shared" si="41"/>
        <v>0</v>
      </c>
      <c r="L61">
        <f t="shared" si="24"/>
        <v>28900</v>
      </c>
      <c r="M61">
        <f t="shared" si="25"/>
        <v>29097</v>
      </c>
      <c r="N61">
        <f t="shared" si="26"/>
        <v>29097</v>
      </c>
      <c r="O61" s="67"/>
    </row>
    <row r="62" spans="1:15" ht="14.4" x14ac:dyDescent="0.3">
      <c r="A62" s="51"/>
      <c r="B62" s="24"/>
      <c r="C62" s="24"/>
      <c r="D62" s="24" t="s">
        <v>202</v>
      </c>
      <c r="E62">
        <f>E8+E11+E14+E17+E20+E23+E26+E29+E32+E35+E38+E41+E44+E47+E50+E53+E56+E59</f>
        <v>17422</v>
      </c>
      <c r="F62">
        <f t="shared" ref="F62:J62" si="42">F8+F11+F14+F17+F20+F23+F26+F29+F32+F35+F38+F41+F44+F47+F50+F53+F56+F59</f>
        <v>1700</v>
      </c>
      <c r="G62">
        <f t="shared" si="42"/>
        <v>667</v>
      </c>
      <c r="H62">
        <f t="shared" si="42"/>
        <v>384</v>
      </c>
      <c r="I62">
        <f t="shared" si="42"/>
        <v>364</v>
      </c>
      <c r="J62">
        <f t="shared" si="42"/>
        <v>107</v>
      </c>
      <c r="K62">
        <f t="shared" si="41"/>
        <v>0</v>
      </c>
      <c r="L62">
        <f t="shared" si="24"/>
        <v>20537</v>
      </c>
      <c r="M62">
        <f t="shared" si="25"/>
        <v>20644</v>
      </c>
      <c r="N62">
        <f t="shared" si="26"/>
        <v>20644</v>
      </c>
      <c r="O62" s="67"/>
    </row>
    <row r="63" spans="1:15" ht="14.4" x14ac:dyDescent="0.3">
      <c r="A63" s="51"/>
      <c r="B63" s="24"/>
      <c r="C63" s="24"/>
      <c r="D63" s="24" t="s">
        <v>203</v>
      </c>
      <c r="E63">
        <f>E9+E12+E15+E18+E21+E24+E27+E30+E33+E36+E39+E42+E45+E48+E51+E54+E57+E60</f>
        <v>42441</v>
      </c>
      <c r="F63">
        <f t="shared" ref="F63:J63" si="43">F9+F12+F15+F18+F21+F24+F27+F30+F33+F36+F39+F42+F45+F48+F51+F54+F57+F60</f>
        <v>4142</v>
      </c>
      <c r="G63">
        <f t="shared" si="43"/>
        <v>1335</v>
      </c>
      <c r="H63">
        <f t="shared" si="43"/>
        <v>717</v>
      </c>
      <c r="I63">
        <f t="shared" si="43"/>
        <v>802</v>
      </c>
      <c r="J63">
        <f t="shared" si="43"/>
        <v>304</v>
      </c>
      <c r="K63">
        <f t="shared" si="41"/>
        <v>0</v>
      </c>
      <c r="L63">
        <f t="shared" si="24"/>
        <v>49437</v>
      </c>
      <c r="M63">
        <f t="shared" si="25"/>
        <v>49741</v>
      </c>
      <c r="N63">
        <f t="shared" si="26"/>
        <v>49741</v>
      </c>
      <c r="O63" s="67"/>
    </row>
    <row r="64" spans="1:15" x14ac:dyDescent="0.25">
      <c r="A64" s="51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67"/>
    </row>
    <row r="65" spans="1:15" x14ac:dyDescent="0.25">
      <c r="A65" s="51" t="s">
        <v>325</v>
      </c>
      <c r="B65" s="24"/>
      <c r="C65" s="24"/>
      <c r="D65" s="24"/>
      <c r="E65" s="24"/>
      <c r="F65" s="24"/>
      <c r="G65" s="24"/>
      <c r="H65" s="24"/>
      <c r="I65" s="24"/>
      <c r="J65" s="24"/>
      <c r="K65" s="63"/>
      <c r="L65" s="24"/>
      <c r="M65" s="24"/>
      <c r="N65" s="24"/>
      <c r="O65" s="67"/>
    </row>
    <row r="66" spans="1:15" x14ac:dyDescent="0.25">
      <c r="A66" s="51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67"/>
    </row>
    <row r="67" spans="1:15" x14ac:dyDescent="0.25">
      <c r="A67" s="51" t="s">
        <v>332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67"/>
    </row>
    <row r="68" spans="1:15" x14ac:dyDescent="0.25">
      <c r="A68" s="51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67"/>
    </row>
    <row r="69" spans="1:15" x14ac:dyDescent="0.25">
      <c r="A69" s="74"/>
      <c r="B69" s="27"/>
      <c r="C69" s="27"/>
      <c r="D69" s="27"/>
      <c r="E69" s="27" t="s">
        <v>161</v>
      </c>
      <c r="F69" s="27" t="s">
        <v>162</v>
      </c>
      <c r="G69" s="27" t="s">
        <v>163</v>
      </c>
      <c r="H69" s="27" t="s">
        <v>164</v>
      </c>
      <c r="I69" s="27" t="s">
        <v>165</v>
      </c>
      <c r="J69" s="27" t="s">
        <v>166</v>
      </c>
      <c r="K69" s="27" t="s">
        <v>167</v>
      </c>
      <c r="L69" s="27" t="s">
        <v>178</v>
      </c>
      <c r="M69" s="27" t="s">
        <v>179</v>
      </c>
      <c r="N69" s="27" t="s">
        <v>180</v>
      </c>
      <c r="O69" s="67"/>
    </row>
    <row r="70" spans="1:15" ht="17.399999999999999" x14ac:dyDescent="0.3">
      <c r="A70" s="80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67"/>
    </row>
    <row r="71" spans="1:15" ht="14.4" x14ac:dyDescent="0.3">
      <c r="A71" s="51" t="s">
        <v>212</v>
      </c>
      <c r="B71" s="24"/>
      <c r="C71" s="24"/>
      <c r="D71" s="24" t="s">
        <v>201</v>
      </c>
      <c r="E71">
        <v>2169</v>
      </c>
      <c r="F71">
        <v>170</v>
      </c>
      <c r="G71">
        <v>23</v>
      </c>
      <c r="H71">
        <v>26</v>
      </c>
      <c r="I71">
        <v>114</v>
      </c>
      <c r="J71">
        <v>19</v>
      </c>
      <c r="K71">
        <v>0</v>
      </c>
      <c r="L71">
        <f>SUM(E71:I71)</f>
        <v>2502</v>
      </c>
      <c r="M71">
        <f t="shared" ref="M71:N102" si="44">L71+J71</f>
        <v>2521</v>
      </c>
      <c r="N71">
        <f t="shared" si="44"/>
        <v>2521</v>
      </c>
      <c r="O71" s="67"/>
    </row>
    <row r="72" spans="1:15" ht="14.4" x14ac:dyDescent="0.3">
      <c r="A72" s="51"/>
      <c r="B72" s="24"/>
      <c r="C72" s="24"/>
      <c r="D72" s="24" t="s">
        <v>202</v>
      </c>
      <c r="E72">
        <v>3211</v>
      </c>
      <c r="F72">
        <v>338</v>
      </c>
      <c r="G72">
        <v>64</v>
      </c>
      <c r="H72">
        <v>59</v>
      </c>
      <c r="I72">
        <v>145</v>
      </c>
      <c r="J72">
        <v>31</v>
      </c>
      <c r="K72">
        <v>0</v>
      </c>
      <c r="L72">
        <f t="shared" ref="L72:L127" si="45">SUM(E72:I72)</f>
        <v>3817</v>
      </c>
      <c r="M72">
        <f t="shared" si="44"/>
        <v>3848</v>
      </c>
      <c r="N72">
        <f t="shared" si="44"/>
        <v>3848</v>
      </c>
      <c r="O72" s="67"/>
    </row>
    <row r="73" spans="1:15" ht="14.4" x14ac:dyDescent="0.3">
      <c r="A73" s="51"/>
      <c r="B73" s="24"/>
      <c r="C73" s="24"/>
      <c r="D73" s="24" t="s">
        <v>203</v>
      </c>
      <c r="E73">
        <v>5380</v>
      </c>
      <c r="F73">
        <v>508</v>
      </c>
      <c r="G73">
        <v>87</v>
      </c>
      <c r="H73">
        <v>85</v>
      </c>
      <c r="I73">
        <v>259</v>
      </c>
      <c r="J73">
        <v>50</v>
      </c>
      <c r="K73">
        <f>K71+K72</f>
        <v>0</v>
      </c>
      <c r="L73">
        <f t="shared" si="45"/>
        <v>6319</v>
      </c>
      <c r="M73">
        <f t="shared" si="44"/>
        <v>6369</v>
      </c>
      <c r="N73">
        <f t="shared" si="44"/>
        <v>6369</v>
      </c>
      <c r="O73" s="67"/>
    </row>
    <row r="74" spans="1:15" ht="14.4" x14ac:dyDescent="0.3">
      <c r="A74" s="51" t="s">
        <v>223</v>
      </c>
      <c r="B74" s="24"/>
      <c r="C74" s="24"/>
      <c r="D74" s="24" t="s">
        <v>201</v>
      </c>
      <c r="E74">
        <v>751</v>
      </c>
      <c r="F74">
        <v>30</v>
      </c>
      <c r="G74">
        <v>5</v>
      </c>
      <c r="H74">
        <v>0</v>
      </c>
      <c r="I74">
        <v>13</v>
      </c>
      <c r="J74">
        <v>9</v>
      </c>
      <c r="K74">
        <v>0</v>
      </c>
      <c r="L74">
        <f t="shared" si="45"/>
        <v>799</v>
      </c>
      <c r="M74">
        <f t="shared" si="44"/>
        <v>808</v>
      </c>
      <c r="N74">
        <f t="shared" si="44"/>
        <v>808</v>
      </c>
      <c r="O74" s="67"/>
    </row>
    <row r="75" spans="1:15" ht="14.4" x14ac:dyDescent="0.3">
      <c r="A75" s="51"/>
      <c r="B75" s="24"/>
      <c r="C75" s="24"/>
      <c r="D75" s="24" t="s">
        <v>202</v>
      </c>
      <c r="E75">
        <v>677</v>
      </c>
      <c r="F75">
        <v>49</v>
      </c>
      <c r="G75">
        <v>3</v>
      </c>
      <c r="H75">
        <v>0</v>
      </c>
      <c r="I75">
        <v>15</v>
      </c>
      <c r="J75">
        <v>6</v>
      </c>
      <c r="K75">
        <v>0</v>
      </c>
      <c r="L75">
        <f t="shared" si="45"/>
        <v>744</v>
      </c>
      <c r="M75">
        <f t="shared" si="44"/>
        <v>750</v>
      </c>
      <c r="N75">
        <f t="shared" si="44"/>
        <v>750</v>
      </c>
      <c r="O75" s="67"/>
    </row>
    <row r="76" spans="1:15" ht="14.4" x14ac:dyDescent="0.3">
      <c r="A76" s="51"/>
      <c r="B76" s="24"/>
      <c r="C76" s="24"/>
      <c r="D76" s="24" t="s">
        <v>203</v>
      </c>
      <c r="E76">
        <f>E74+E75</f>
        <v>1428</v>
      </c>
      <c r="F76">
        <f t="shared" ref="F76:J76" si="46">F74+F75</f>
        <v>79</v>
      </c>
      <c r="G76">
        <f t="shared" si="46"/>
        <v>8</v>
      </c>
      <c r="H76">
        <f t="shared" si="46"/>
        <v>0</v>
      </c>
      <c r="I76">
        <f t="shared" si="46"/>
        <v>28</v>
      </c>
      <c r="J76">
        <f t="shared" si="46"/>
        <v>15</v>
      </c>
      <c r="K76">
        <f>K74+K75</f>
        <v>0</v>
      </c>
      <c r="L76">
        <f t="shared" si="45"/>
        <v>1543</v>
      </c>
      <c r="M76">
        <f t="shared" si="44"/>
        <v>1558</v>
      </c>
      <c r="N76">
        <f t="shared" si="44"/>
        <v>1558</v>
      </c>
      <c r="O76" s="67"/>
    </row>
    <row r="77" spans="1:15" ht="14.4" x14ac:dyDescent="0.3">
      <c r="A77" s="51" t="s">
        <v>224</v>
      </c>
      <c r="B77" s="24"/>
      <c r="C77" s="24"/>
      <c r="D77" s="24" t="s">
        <v>201</v>
      </c>
      <c r="E77">
        <v>1389</v>
      </c>
      <c r="F77">
        <v>87</v>
      </c>
      <c r="G77">
        <v>21</v>
      </c>
      <c r="H77">
        <v>3</v>
      </c>
      <c r="I77">
        <v>35</v>
      </c>
      <c r="J77">
        <v>18</v>
      </c>
      <c r="K77">
        <v>0</v>
      </c>
      <c r="L77">
        <f t="shared" si="45"/>
        <v>1535</v>
      </c>
      <c r="M77">
        <f t="shared" si="44"/>
        <v>1553</v>
      </c>
      <c r="N77">
        <f t="shared" si="44"/>
        <v>1553</v>
      </c>
      <c r="O77" s="67"/>
    </row>
    <row r="78" spans="1:15" ht="14.4" x14ac:dyDescent="0.3">
      <c r="A78" s="51"/>
      <c r="B78" s="24"/>
      <c r="C78" s="24"/>
      <c r="D78" s="24" t="s">
        <v>202</v>
      </c>
      <c r="E78">
        <v>2008</v>
      </c>
      <c r="F78">
        <v>163</v>
      </c>
      <c r="G78">
        <v>27</v>
      </c>
      <c r="H78">
        <v>5</v>
      </c>
      <c r="I78">
        <v>43</v>
      </c>
      <c r="J78">
        <v>10</v>
      </c>
      <c r="K78">
        <v>0</v>
      </c>
      <c r="L78">
        <f t="shared" si="45"/>
        <v>2246</v>
      </c>
      <c r="M78">
        <f t="shared" si="44"/>
        <v>2256</v>
      </c>
      <c r="N78">
        <f t="shared" si="44"/>
        <v>2256</v>
      </c>
      <c r="O78" s="67"/>
    </row>
    <row r="79" spans="1:15" ht="14.4" x14ac:dyDescent="0.3">
      <c r="A79" s="51"/>
      <c r="B79" s="24"/>
      <c r="C79" s="24"/>
      <c r="D79" s="24" t="s">
        <v>203</v>
      </c>
      <c r="E79">
        <f>E77+E78</f>
        <v>3397</v>
      </c>
      <c r="F79">
        <f t="shared" ref="F79:J79" si="47">F77+F78</f>
        <v>250</v>
      </c>
      <c r="G79">
        <f t="shared" si="47"/>
        <v>48</v>
      </c>
      <c r="H79">
        <f t="shared" si="47"/>
        <v>8</v>
      </c>
      <c r="I79">
        <f t="shared" si="47"/>
        <v>78</v>
      </c>
      <c r="J79">
        <f t="shared" si="47"/>
        <v>28</v>
      </c>
      <c r="K79">
        <f>K77+K78</f>
        <v>0</v>
      </c>
      <c r="L79">
        <f t="shared" si="45"/>
        <v>3781</v>
      </c>
      <c r="M79">
        <f t="shared" si="44"/>
        <v>3809</v>
      </c>
      <c r="N79">
        <f t="shared" si="44"/>
        <v>3809</v>
      </c>
      <c r="O79" s="67"/>
    </row>
    <row r="80" spans="1:15" ht="14.4" x14ac:dyDescent="0.3">
      <c r="A80" s="51" t="s">
        <v>225</v>
      </c>
      <c r="B80" s="24"/>
      <c r="C80" s="24"/>
      <c r="D80" s="24" t="s">
        <v>201</v>
      </c>
      <c r="E80">
        <v>470</v>
      </c>
      <c r="F80">
        <v>34</v>
      </c>
      <c r="G80">
        <v>3</v>
      </c>
      <c r="H80">
        <v>0</v>
      </c>
      <c r="I80">
        <v>28</v>
      </c>
      <c r="J80">
        <v>13</v>
      </c>
      <c r="K80">
        <v>0</v>
      </c>
      <c r="L80">
        <f t="shared" si="45"/>
        <v>535</v>
      </c>
      <c r="M80">
        <f t="shared" si="44"/>
        <v>548</v>
      </c>
      <c r="N80">
        <f t="shared" si="44"/>
        <v>548</v>
      </c>
      <c r="O80" s="67"/>
    </row>
    <row r="81" spans="1:15" ht="14.4" x14ac:dyDescent="0.3">
      <c r="A81" s="51"/>
      <c r="B81" s="24"/>
      <c r="C81" s="24"/>
      <c r="D81" s="24" t="s">
        <v>202</v>
      </c>
      <c r="E81">
        <v>643</v>
      </c>
      <c r="F81">
        <v>42</v>
      </c>
      <c r="G81">
        <v>3</v>
      </c>
      <c r="H81">
        <v>0</v>
      </c>
      <c r="I81">
        <v>20</v>
      </c>
      <c r="J81">
        <v>15</v>
      </c>
      <c r="K81">
        <v>0</v>
      </c>
      <c r="L81">
        <f t="shared" si="45"/>
        <v>708</v>
      </c>
      <c r="M81">
        <f t="shared" si="44"/>
        <v>723</v>
      </c>
      <c r="N81">
        <f t="shared" si="44"/>
        <v>723</v>
      </c>
      <c r="O81" s="67"/>
    </row>
    <row r="82" spans="1:15" ht="14.4" x14ac:dyDescent="0.3">
      <c r="A82" s="51"/>
      <c r="B82" s="24"/>
      <c r="C82" s="24"/>
      <c r="D82" s="24" t="s">
        <v>203</v>
      </c>
      <c r="E82">
        <f>E80+E81</f>
        <v>1113</v>
      </c>
      <c r="F82">
        <f t="shared" ref="F82:J82" si="48">F80+F81</f>
        <v>76</v>
      </c>
      <c r="G82">
        <f t="shared" si="48"/>
        <v>6</v>
      </c>
      <c r="H82">
        <f t="shared" si="48"/>
        <v>0</v>
      </c>
      <c r="I82">
        <f t="shared" si="48"/>
        <v>48</v>
      </c>
      <c r="J82">
        <f t="shared" si="48"/>
        <v>28</v>
      </c>
      <c r="K82">
        <f>K80+K81</f>
        <v>0</v>
      </c>
      <c r="L82">
        <f t="shared" si="45"/>
        <v>1243</v>
      </c>
      <c r="M82">
        <f t="shared" si="44"/>
        <v>1271</v>
      </c>
      <c r="N82">
        <f t="shared" si="44"/>
        <v>1271</v>
      </c>
      <c r="O82" s="67"/>
    </row>
    <row r="83" spans="1:15" ht="14.4" x14ac:dyDescent="0.3">
      <c r="A83" s="51" t="s">
        <v>226</v>
      </c>
      <c r="B83" s="24"/>
      <c r="C83" s="24"/>
      <c r="D83" s="24" t="s">
        <v>201</v>
      </c>
      <c r="E83">
        <v>4022</v>
      </c>
      <c r="F83">
        <v>469</v>
      </c>
      <c r="G83">
        <v>161</v>
      </c>
      <c r="H83">
        <v>93</v>
      </c>
      <c r="I83">
        <v>24</v>
      </c>
      <c r="J83">
        <v>6</v>
      </c>
      <c r="K83">
        <v>0</v>
      </c>
      <c r="L83">
        <f t="shared" si="45"/>
        <v>4769</v>
      </c>
      <c r="M83">
        <f t="shared" si="44"/>
        <v>4775</v>
      </c>
      <c r="N83">
        <f t="shared" si="44"/>
        <v>4775</v>
      </c>
      <c r="O83" s="67"/>
    </row>
    <row r="84" spans="1:15" ht="14.4" x14ac:dyDescent="0.3">
      <c r="A84" s="51"/>
      <c r="B84" s="24"/>
      <c r="C84" s="24"/>
      <c r="D84" s="24" t="s">
        <v>202</v>
      </c>
      <c r="E84">
        <v>3070</v>
      </c>
      <c r="F84">
        <v>304</v>
      </c>
      <c r="G84">
        <v>80</v>
      </c>
      <c r="H84">
        <v>33</v>
      </c>
      <c r="I84">
        <v>6</v>
      </c>
      <c r="J84">
        <v>8</v>
      </c>
      <c r="K84">
        <v>0</v>
      </c>
      <c r="L84">
        <f t="shared" si="45"/>
        <v>3493</v>
      </c>
      <c r="M84">
        <f t="shared" si="44"/>
        <v>3501</v>
      </c>
      <c r="N84">
        <f t="shared" si="44"/>
        <v>3501</v>
      </c>
      <c r="O84" s="67"/>
    </row>
    <row r="85" spans="1:15" ht="14.4" x14ac:dyDescent="0.3">
      <c r="A85" s="51"/>
      <c r="B85" s="24"/>
      <c r="C85" s="24"/>
      <c r="D85" s="24" t="s">
        <v>203</v>
      </c>
      <c r="E85">
        <f>E83+E84</f>
        <v>7092</v>
      </c>
      <c r="F85">
        <f t="shared" ref="F85:J85" si="49">F83+F84</f>
        <v>773</v>
      </c>
      <c r="G85">
        <f t="shared" si="49"/>
        <v>241</v>
      </c>
      <c r="H85">
        <f t="shared" si="49"/>
        <v>126</v>
      </c>
      <c r="I85">
        <f t="shared" si="49"/>
        <v>30</v>
      </c>
      <c r="J85">
        <f t="shared" si="49"/>
        <v>14</v>
      </c>
      <c r="K85">
        <f>K83+K84</f>
        <v>0</v>
      </c>
      <c r="L85">
        <f t="shared" si="45"/>
        <v>8262</v>
      </c>
      <c r="M85">
        <f t="shared" si="44"/>
        <v>8276</v>
      </c>
      <c r="N85">
        <f t="shared" si="44"/>
        <v>8276</v>
      </c>
      <c r="O85" s="67"/>
    </row>
    <row r="86" spans="1:15" ht="14.4" x14ac:dyDescent="0.3">
      <c r="A86" s="51" t="s">
        <v>227</v>
      </c>
      <c r="B86" s="24"/>
      <c r="C86" s="24"/>
      <c r="D86" s="24" t="s">
        <v>201</v>
      </c>
      <c r="E86">
        <v>787</v>
      </c>
      <c r="F86">
        <v>100</v>
      </c>
      <c r="G86">
        <v>13</v>
      </c>
      <c r="H86">
        <v>5</v>
      </c>
      <c r="I86">
        <v>12</v>
      </c>
      <c r="J86">
        <v>9</v>
      </c>
      <c r="K86">
        <v>0</v>
      </c>
      <c r="L86">
        <f t="shared" si="45"/>
        <v>917</v>
      </c>
      <c r="M86">
        <f t="shared" si="44"/>
        <v>926</v>
      </c>
      <c r="N86">
        <f t="shared" si="44"/>
        <v>926</v>
      </c>
      <c r="O86" s="67"/>
    </row>
    <row r="87" spans="1:15" ht="14.4" x14ac:dyDescent="0.3">
      <c r="A87" s="51"/>
      <c r="B87" s="24"/>
      <c r="C87" s="24"/>
      <c r="D87" s="24" t="s">
        <v>202</v>
      </c>
      <c r="E87">
        <v>1576</v>
      </c>
      <c r="F87">
        <v>213</v>
      </c>
      <c r="G87">
        <v>35</v>
      </c>
      <c r="H87">
        <v>5</v>
      </c>
      <c r="I87">
        <v>16</v>
      </c>
      <c r="J87">
        <v>23</v>
      </c>
      <c r="K87">
        <v>0</v>
      </c>
      <c r="L87">
        <f t="shared" si="45"/>
        <v>1845</v>
      </c>
      <c r="M87">
        <f t="shared" si="44"/>
        <v>1868</v>
      </c>
      <c r="N87">
        <f t="shared" si="44"/>
        <v>1868</v>
      </c>
      <c r="O87" s="67"/>
    </row>
    <row r="88" spans="1:15" ht="14.4" x14ac:dyDescent="0.3">
      <c r="A88" s="51"/>
      <c r="B88" s="24"/>
      <c r="C88" s="24"/>
      <c r="D88" s="24" t="s">
        <v>203</v>
      </c>
      <c r="E88">
        <f>E86+E87</f>
        <v>2363</v>
      </c>
      <c r="F88">
        <f t="shared" ref="F88:J88" si="50">F86+F87</f>
        <v>313</v>
      </c>
      <c r="G88">
        <f t="shared" si="50"/>
        <v>48</v>
      </c>
      <c r="H88">
        <f t="shared" si="50"/>
        <v>10</v>
      </c>
      <c r="I88">
        <f t="shared" si="50"/>
        <v>28</v>
      </c>
      <c r="J88">
        <f t="shared" si="50"/>
        <v>32</v>
      </c>
      <c r="K88">
        <f>K86+K87</f>
        <v>0</v>
      </c>
      <c r="L88">
        <f t="shared" si="45"/>
        <v>2762</v>
      </c>
      <c r="M88">
        <f t="shared" si="44"/>
        <v>2794</v>
      </c>
      <c r="N88">
        <f t="shared" si="44"/>
        <v>2794</v>
      </c>
      <c r="O88" s="67"/>
    </row>
    <row r="89" spans="1:15" ht="14.4" x14ac:dyDescent="0.3">
      <c r="A89" s="51" t="s">
        <v>228</v>
      </c>
      <c r="B89" s="24"/>
      <c r="C89" s="24"/>
      <c r="D89" s="24" t="s">
        <v>201</v>
      </c>
      <c r="E89">
        <v>329</v>
      </c>
      <c r="F89">
        <v>25</v>
      </c>
      <c r="G89">
        <v>4</v>
      </c>
      <c r="H89">
        <v>0</v>
      </c>
      <c r="I89">
        <v>4</v>
      </c>
      <c r="J89">
        <v>10</v>
      </c>
      <c r="K89">
        <v>0</v>
      </c>
      <c r="L89">
        <f t="shared" si="45"/>
        <v>362</v>
      </c>
      <c r="M89">
        <f t="shared" si="44"/>
        <v>372</v>
      </c>
      <c r="N89">
        <f t="shared" si="44"/>
        <v>372</v>
      </c>
      <c r="O89" s="67"/>
    </row>
    <row r="90" spans="1:15" ht="14.4" x14ac:dyDescent="0.3">
      <c r="A90" s="51"/>
      <c r="B90" s="24"/>
      <c r="C90" s="24"/>
      <c r="D90" s="24" t="s">
        <v>202</v>
      </c>
      <c r="E90">
        <v>726</v>
      </c>
      <c r="F90">
        <v>63</v>
      </c>
      <c r="G90">
        <v>5</v>
      </c>
      <c r="H90">
        <v>0</v>
      </c>
      <c r="I90">
        <v>7</v>
      </c>
      <c r="J90">
        <v>4</v>
      </c>
      <c r="K90">
        <v>0</v>
      </c>
      <c r="L90">
        <f t="shared" si="45"/>
        <v>801</v>
      </c>
      <c r="M90">
        <f t="shared" si="44"/>
        <v>805</v>
      </c>
      <c r="N90">
        <f t="shared" si="44"/>
        <v>805</v>
      </c>
      <c r="O90" s="67"/>
    </row>
    <row r="91" spans="1:15" ht="14.4" x14ac:dyDescent="0.3">
      <c r="A91" s="51"/>
      <c r="B91" s="24"/>
      <c r="C91" s="24"/>
      <c r="D91" s="24" t="s">
        <v>203</v>
      </c>
      <c r="E91">
        <f>E89+E90</f>
        <v>1055</v>
      </c>
      <c r="F91">
        <f t="shared" ref="F91:J91" si="51">F89+F90</f>
        <v>88</v>
      </c>
      <c r="G91">
        <f t="shared" si="51"/>
        <v>9</v>
      </c>
      <c r="H91">
        <f t="shared" si="51"/>
        <v>0</v>
      </c>
      <c r="I91">
        <f t="shared" si="51"/>
        <v>11</v>
      </c>
      <c r="J91">
        <f t="shared" si="51"/>
        <v>14</v>
      </c>
      <c r="K91">
        <f>K89+K90</f>
        <v>0</v>
      </c>
      <c r="L91">
        <f t="shared" si="45"/>
        <v>1163</v>
      </c>
      <c r="M91">
        <f t="shared" si="44"/>
        <v>1177</v>
      </c>
      <c r="N91">
        <f t="shared" si="44"/>
        <v>1177</v>
      </c>
      <c r="O91" s="67"/>
    </row>
    <row r="92" spans="1:15" ht="14.4" x14ac:dyDescent="0.3">
      <c r="A92" s="51" t="s">
        <v>229</v>
      </c>
      <c r="B92" s="24"/>
      <c r="C92" s="24"/>
      <c r="D92" s="24" t="s">
        <v>201</v>
      </c>
      <c r="E92">
        <v>1825</v>
      </c>
      <c r="F92">
        <v>157</v>
      </c>
      <c r="G92">
        <v>52</v>
      </c>
      <c r="H92">
        <v>40</v>
      </c>
      <c r="I92">
        <v>35</v>
      </c>
      <c r="J92">
        <v>32</v>
      </c>
      <c r="K92">
        <v>0</v>
      </c>
      <c r="L92">
        <f t="shared" si="45"/>
        <v>2109</v>
      </c>
      <c r="M92">
        <f t="shared" si="44"/>
        <v>2141</v>
      </c>
      <c r="N92">
        <f t="shared" si="44"/>
        <v>2141</v>
      </c>
      <c r="O92" s="67"/>
    </row>
    <row r="93" spans="1:15" ht="14.4" x14ac:dyDescent="0.3">
      <c r="A93" s="51"/>
      <c r="B93" s="24"/>
      <c r="C93" s="24"/>
      <c r="D93" s="24" t="s">
        <v>202</v>
      </c>
      <c r="E93">
        <v>2490</v>
      </c>
      <c r="F93">
        <v>316</v>
      </c>
      <c r="G93">
        <v>55</v>
      </c>
      <c r="H93">
        <v>20</v>
      </c>
      <c r="I93">
        <v>30</v>
      </c>
      <c r="J93">
        <v>45</v>
      </c>
      <c r="K93">
        <v>0</v>
      </c>
      <c r="L93">
        <f t="shared" si="45"/>
        <v>2911</v>
      </c>
      <c r="M93">
        <f t="shared" si="44"/>
        <v>2956</v>
      </c>
      <c r="N93">
        <f t="shared" si="44"/>
        <v>2956</v>
      </c>
      <c r="O93" s="67"/>
    </row>
    <row r="94" spans="1:15" ht="14.4" x14ac:dyDescent="0.3">
      <c r="A94" s="51"/>
      <c r="B94" s="24"/>
      <c r="C94" s="24"/>
      <c r="D94" s="24" t="s">
        <v>203</v>
      </c>
      <c r="E94">
        <f>E92+E93</f>
        <v>4315</v>
      </c>
      <c r="F94">
        <f t="shared" ref="F94:J94" si="52">F92+F93</f>
        <v>473</v>
      </c>
      <c r="G94">
        <f t="shared" si="52"/>
        <v>107</v>
      </c>
      <c r="H94">
        <f t="shared" si="52"/>
        <v>60</v>
      </c>
      <c r="I94">
        <f t="shared" si="52"/>
        <v>65</v>
      </c>
      <c r="J94">
        <f t="shared" si="52"/>
        <v>77</v>
      </c>
      <c r="K94">
        <f>K92+K93</f>
        <v>0</v>
      </c>
      <c r="L94">
        <f t="shared" si="45"/>
        <v>5020</v>
      </c>
      <c r="M94">
        <f t="shared" si="44"/>
        <v>5097</v>
      </c>
      <c r="N94">
        <f t="shared" si="44"/>
        <v>5097</v>
      </c>
      <c r="O94" s="67"/>
    </row>
    <row r="95" spans="1:15" ht="14.4" x14ac:dyDescent="0.3">
      <c r="A95" s="51" t="s">
        <v>230</v>
      </c>
      <c r="B95" s="24"/>
      <c r="C95" s="24"/>
      <c r="D95" s="24" t="s">
        <v>201</v>
      </c>
      <c r="E95">
        <v>2868</v>
      </c>
      <c r="F95">
        <v>193</v>
      </c>
      <c r="G95">
        <v>41</v>
      </c>
      <c r="H95">
        <v>90</v>
      </c>
      <c r="I95">
        <v>36</v>
      </c>
      <c r="J95">
        <v>14</v>
      </c>
      <c r="K95">
        <v>0</v>
      </c>
      <c r="L95">
        <f t="shared" si="45"/>
        <v>3228</v>
      </c>
      <c r="M95">
        <f t="shared" si="44"/>
        <v>3242</v>
      </c>
      <c r="N95">
        <f t="shared" si="44"/>
        <v>3242</v>
      </c>
      <c r="O95" s="67"/>
    </row>
    <row r="96" spans="1:15" ht="14.4" x14ac:dyDescent="0.3">
      <c r="A96" s="51"/>
      <c r="B96" s="24"/>
      <c r="C96" s="24"/>
      <c r="D96" s="24" t="s">
        <v>202</v>
      </c>
      <c r="E96">
        <v>3213</v>
      </c>
      <c r="F96">
        <v>329</v>
      </c>
      <c r="G96">
        <v>89</v>
      </c>
      <c r="H96">
        <v>49</v>
      </c>
      <c r="I96">
        <v>38</v>
      </c>
      <c r="J96">
        <v>9</v>
      </c>
      <c r="K96">
        <v>0</v>
      </c>
      <c r="L96">
        <f t="shared" si="45"/>
        <v>3718</v>
      </c>
      <c r="M96">
        <f t="shared" si="44"/>
        <v>3727</v>
      </c>
      <c r="N96">
        <f t="shared" si="44"/>
        <v>3727</v>
      </c>
      <c r="O96" s="67"/>
    </row>
    <row r="97" spans="1:15" ht="14.4" x14ac:dyDescent="0.3">
      <c r="A97" s="51"/>
      <c r="B97" s="24"/>
      <c r="C97" s="24"/>
      <c r="D97" s="24" t="s">
        <v>203</v>
      </c>
      <c r="E97">
        <f>E95+E96</f>
        <v>6081</v>
      </c>
      <c r="F97">
        <f t="shared" ref="F97:J97" si="53">F95+F96</f>
        <v>522</v>
      </c>
      <c r="G97">
        <f t="shared" si="53"/>
        <v>130</v>
      </c>
      <c r="H97">
        <f t="shared" si="53"/>
        <v>139</v>
      </c>
      <c r="I97">
        <f t="shared" si="53"/>
        <v>74</v>
      </c>
      <c r="J97">
        <f t="shared" si="53"/>
        <v>23</v>
      </c>
      <c r="K97">
        <f>K95+K96</f>
        <v>0</v>
      </c>
      <c r="L97">
        <f t="shared" si="45"/>
        <v>6946</v>
      </c>
      <c r="M97">
        <f t="shared" si="44"/>
        <v>6969</v>
      </c>
      <c r="N97">
        <f t="shared" si="44"/>
        <v>6969</v>
      </c>
      <c r="O97" s="67"/>
    </row>
    <row r="98" spans="1:15" ht="14.4" x14ac:dyDescent="0.3">
      <c r="A98" s="51" t="s">
        <v>240</v>
      </c>
      <c r="B98" s="24"/>
      <c r="C98" s="24"/>
      <c r="D98" s="24" t="s">
        <v>201</v>
      </c>
      <c r="E98">
        <v>1058</v>
      </c>
      <c r="F98">
        <v>125</v>
      </c>
      <c r="G98">
        <v>17</v>
      </c>
      <c r="H98">
        <v>3</v>
      </c>
      <c r="I98">
        <v>0</v>
      </c>
      <c r="J98">
        <v>21</v>
      </c>
      <c r="K98">
        <v>0</v>
      </c>
      <c r="L98">
        <f t="shared" si="45"/>
        <v>1203</v>
      </c>
      <c r="M98">
        <f t="shared" si="44"/>
        <v>1224</v>
      </c>
      <c r="N98">
        <f t="shared" si="44"/>
        <v>1224</v>
      </c>
      <c r="O98" s="67"/>
    </row>
    <row r="99" spans="1:15" ht="14.4" x14ac:dyDescent="0.3">
      <c r="A99" s="51"/>
      <c r="B99" s="24"/>
      <c r="C99" s="24"/>
      <c r="D99" s="24" t="s">
        <v>202</v>
      </c>
      <c r="E99">
        <v>751</v>
      </c>
      <c r="F99">
        <v>89</v>
      </c>
      <c r="G99">
        <v>10</v>
      </c>
      <c r="H99">
        <v>2</v>
      </c>
      <c r="I99">
        <v>4</v>
      </c>
      <c r="J99">
        <v>21</v>
      </c>
      <c r="K99">
        <v>0</v>
      </c>
      <c r="L99">
        <f t="shared" si="45"/>
        <v>856</v>
      </c>
      <c r="M99">
        <f t="shared" si="44"/>
        <v>877</v>
      </c>
      <c r="N99">
        <f t="shared" si="44"/>
        <v>877</v>
      </c>
      <c r="O99" s="67"/>
    </row>
    <row r="100" spans="1:15" ht="14.4" x14ac:dyDescent="0.3">
      <c r="A100" s="51"/>
      <c r="B100" s="24"/>
      <c r="C100" s="24"/>
      <c r="D100" s="24" t="s">
        <v>203</v>
      </c>
      <c r="E100">
        <f>E98+E99</f>
        <v>1809</v>
      </c>
      <c r="F100">
        <f t="shared" ref="F100:J100" si="54">F98+F99</f>
        <v>214</v>
      </c>
      <c r="G100">
        <f t="shared" si="54"/>
        <v>27</v>
      </c>
      <c r="H100">
        <f t="shared" si="54"/>
        <v>5</v>
      </c>
      <c r="I100">
        <f t="shared" si="54"/>
        <v>4</v>
      </c>
      <c r="J100">
        <f t="shared" si="54"/>
        <v>42</v>
      </c>
      <c r="K100">
        <f>K98+K99</f>
        <v>0</v>
      </c>
      <c r="L100">
        <f t="shared" si="45"/>
        <v>2059</v>
      </c>
      <c r="M100">
        <f t="shared" si="44"/>
        <v>2101</v>
      </c>
      <c r="N100">
        <f t="shared" si="44"/>
        <v>2101</v>
      </c>
      <c r="O100" s="67"/>
    </row>
    <row r="101" spans="1:15" ht="14.4" x14ac:dyDescent="0.3">
      <c r="A101" s="51" t="s">
        <v>232</v>
      </c>
      <c r="B101" s="24"/>
      <c r="C101" s="24"/>
      <c r="D101" s="24" t="s">
        <v>201</v>
      </c>
      <c r="E101">
        <v>166</v>
      </c>
      <c r="F101">
        <v>17</v>
      </c>
      <c r="G101">
        <v>6</v>
      </c>
      <c r="H101">
        <v>0</v>
      </c>
      <c r="I101">
        <v>0</v>
      </c>
      <c r="J101">
        <v>8</v>
      </c>
      <c r="K101">
        <v>0</v>
      </c>
      <c r="L101">
        <f t="shared" si="45"/>
        <v>189</v>
      </c>
      <c r="M101">
        <f t="shared" si="44"/>
        <v>197</v>
      </c>
      <c r="N101">
        <f t="shared" si="44"/>
        <v>197</v>
      </c>
      <c r="O101" s="67"/>
    </row>
    <row r="102" spans="1:15" ht="14.4" x14ac:dyDescent="0.3">
      <c r="A102" s="51"/>
      <c r="B102" s="24"/>
      <c r="C102" s="24"/>
      <c r="D102" s="24" t="s">
        <v>202</v>
      </c>
      <c r="E102">
        <v>265</v>
      </c>
      <c r="F102">
        <v>47</v>
      </c>
      <c r="G102">
        <v>7</v>
      </c>
      <c r="H102">
        <v>4</v>
      </c>
      <c r="I102">
        <v>2</v>
      </c>
      <c r="J102">
        <v>3</v>
      </c>
      <c r="K102">
        <v>0</v>
      </c>
      <c r="L102">
        <f t="shared" si="45"/>
        <v>325</v>
      </c>
      <c r="M102">
        <f t="shared" si="44"/>
        <v>328</v>
      </c>
      <c r="N102">
        <f t="shared" si="44"/>
        <v>328</v>
      </c>
      <c r="O102" s="67"/>
    </row>
    <row r="103" spans="1:15" ht="14.4" x14ac:dyDescent="0.3">
      <c r="A103" s="51"/>
      <c r="B103" s="24"/>
      <c r="C103" s="24"/>
      <c r="D103" s="24" t="s">
        <v>203</v>
      </c>
      <c r="E103">
        <f>E101+E102</f>
        <v>431</v>
      </c>
      <c r="F103">
        <f t="shared" ref="F103:J103" si="55">F101+F102</f>
        <v>64</v>
      </c>
      <c r="G103">
        <f t="shared" si="55"/>
        <v>13</v>
      </c>
      <c r="H103">
        <f t="shared" si="55"/>
        <v>4</v>
      </c>
      <c r="I103">
        <f t="shared" si="55"/>
        <v>2</v>
      </c>
      <c r="J103">
        <f t="shared" si="55"/>
        <v>11</v>
      </c>
      <c r="K103">
        <f>K101+K102</f>
        <v>0</v>
      </c>
      <c r="L103">
        <f t="shared" si="45"/>
        <v>514</v>
      </c>
      <c r="M103">
        <f t="shared" ref="M103:N127" si="56">L103+J103</f>
        <v>525</v>
      </c>
      <c r="N103">
        <f t="shared" si="56"/>
        <v>525</v>
      </c>
      <c r="O103" s="67"/>
    </row>
    <row r="104" spans="1:15" ht="14.4" x14ac:dyDescent="0.3">
      <c r="A104" s="51" t="s">
        <v>233</v>
      </c>
      <c r="B104" s="24"/>
      <c r="C104" s="24"/>
      <c r="D104" s="24" t="s">
        <v>201</v>
      </c>
      <c r="E104">
        <v>616</v>
      </c>
      <c r="F104">
        <v>110</v>
      </c>
      <c r="G104">
        <v>11</v>
      </c>
      <c r="H104">
        <v>1</v>
      </c>
      <c r="I104">
        <v>7</v>
      </c>
      <c r="J104">
        <v>3</v>
      </c>
      <c r="K104">
        <v>0</v>
      </c>
      <c r="L104">
        <f t="shared" si="45"/>
        <v>745</v>
      </c>
      <c r="M104">
        <f t="shared" si="56"/>
        <v>748</v>
      </c>
      <c r="N104">
        <f t="shared" si="56"/>
        <v>748</v>
      </c>
      <c r="O104" s="67"/>
    </row>
    <row r="105" spans="1:15" ht="14.4" x14ac:dyDescent="0.3">
      <c r="A105" s="51"/>
      <c r="B105" s="24"/>
      <c r="C105" s="24"/>
      <c r="D105" s="24" t="s">
        <v>202</v>
      </c>
      <c r="E105">
        <v>473</v>
      </c>
      <c r="F105">
        <v>61</v>
      </c>
      <c r="G105">
        <v>10</v>
      </c>
      <c r="H105">
        <v>2</v>
      </c>
      <c r="I105">
        <v>5</v>
      </c>
      <c r="J105">
        <v>4</v>
      </c>
      <c r="K105">
        <v>0</v>
      </c>
      <c r="L105">
        <f t="shared" si="45"/>
        <v>551</v>
      </c>
      <c r="M105">
        <f t="shared" si="56"/>
        <v>555</v>
      </c>
      <c r="N105">
        <f t="shared" si="56"/>
        <v>555</v>
      </c>
      <c r="O105" s="67"/>
    </row>
    <row r="106" spans="1:15" ht="14.4" x14ac:dyDescent="0.3">
      <c r="A106" s="51"/>
      <c r="B106" s="24"/>
      <c r="C106" s="24"/>
      <c r="D106" s="24" t="s">
        <v>203</v>
      </c>
      <c r="E106">
        <f>E104+E105</f>
        <v>1089</v>
      </c>
      <c r="F106">
        <f t="shared" ref="F106:J106" si="57">F104+F105</f>
        <v>171</v>
      </c>
      <c r="G106">
        <f t="shared" si="57"/>
        <v>21</v>
      </c>
      <c r="H106">
        <f t="shared" si="57"/>
        <v>3</v>
      </c>
      <c r="I106">
        <f t="shared" si="57"/>
        <v>12</v>
      </c>
      <c r="J106">
        <f t="shared" si="57"/>
        <v>7</v>
      </c>
      <c r="K106">
        <f>K104+K105</f>
        <v>0</v>
      </c>
      <c r="L106">
        <f t="shared" si="45"/>
        <v>1296</v>
      </c>
      <c r="M106">
        <f t="shared" si="56"/>
        <v>1303</v>
      </c>
      <c r="N106">
        <f t="shared" si="56"/>
        <v>1303</v>
      </c>
      <c r="O106" s="67"/>
    </row>
    <row r="107" spans="1:15" ht="14.4" x14ac:dyDescent="0.3">
      <c r="A107" s="51" t="s">
        <v>234</v>
      </c>
      <c r="B107" s="24"/>
      <c r="C107" s="24"/>
      <c r="D107" s="24" t="s">
        <v>201</v>
      </c>
      <c r="E107">
        <v>549</v>
      </c>
      <c r="F107">
        <v>67</v>
      </c>
      <c r="G107">
        <v>21</v>
      </c>
      <c r="H107">
        <v>5</v>
      </c>
      <c r="I107">
        <v>3</v>
      </c>
      <c r="J107">
        <v>9</v>
      </c>
      <c r="K107">
        <v>0</v>
      </c>
      <c r="L107">
        <f t="shared" si="45"/>
        <v>645</v>
      </c>
      <c r="M107">
        <f t="shared" si="56"/>
        <v>654</v>
      </c>
      <c r="N107">
        <f t="shared" si="56"/>
        <v>654</v>
      </c>
      <c r="O107" s="67"/>
    </row>
    <row r="108" spans="1:15" ht="14.4" x14ac:dyDescent="0.3">
      <c r="A108" s="51"/>
      <c r="B108" s="24"/>
      <c r="C108" s="24"/>
      <c r="D108" s="24" t="s">
        <v>202</v>
      </c>
      <c r="E108">
        <v>733</v>
      </c>
      <c r="F108">
        <v>161</v>
      </c>
      <c r="G108">
        <v>21</v>
      </c>
      <c r="H108">
        <v>4</v>
      </c>
      <c r="I108">
        <v>2</v>
      </c>
      <c r="J108">
        <v>6</v>
      </c>
      <c r="K108">
        <v>0</v>
      </c>
      <c r="L108">
        <f t="shared" si="45"/>
        <v>921</v>
      </c>
      <c r="M108">
        <f t="shared" si="56"/>
        <v>927</v>
      </c>
      <c r="N108">
        <f t="shared" si="56"/>
        <v>927</v>
      </c>
      <c r="O108" s="67"/>
    </row>
    <row r="109" spans="1:15" ht="14.4" x14ac:dyDescent="0.3">
      <c r="A109" s="51"/>
      <c r="B109" s="24"/>
      <c r="C109" s="24"/>
      <c r="D109" s="24" t="s">
        <v>203</v>
      </c>
      <c r="E109">
        <f>E107+E108</f>
        <v>1282</v>
      </c>
      <c r="F109">
        <f t="shared" ref="F109:J109" si="58">F107+F108</f>
        <v>228</v>
      </c>
      <c r="G109">
        <f t="shared" si="58"/>
        <v>42</v>
      </c>
      <c r="H109">
        <f t="shared" si="58"/>
        <v>9</v>
      </c>
      <c r="I109">
        <f t="shared" si="58"/>
        <v>5</v>
      </c>
      <c r="J109">
        <f t="shared" si="58"/>
        <v>15</v>
      </c>
      <c r="K109">
        <f>K107+K108</f>
        <v>0</v>
      </c>
      <c r="L109">
        <f t="shared" si="45"/>
        <v>1566</v>
      </c>
      <c r="M109">
        <f t="shared" si="56"/>
        <v>1581</v>
      </c>
      <c r="N109">
        <f t="shared" si="56"/>
        <v>1581</v>
      </c>
      <c r="O109" s="67"/>
    </row>
    <row r="110" spans="1:15" ht="14.4" x14ac:dyDescent="0.3">
      <c r="A110" s="51" t="s">
        <v>235</v>
      </c>
      <c r="B110" s="24"/>
      <c r="C110" s="24"/>
      <c r="D110" s="24" t="s">
        <v>201</v>
      </c>
      <c r="E110">
        <v>2051</v>
      </c>
      <c r="F110">
        <v>243</v>
      </c>
      <c r="G110">
        <v>114</v>
      </c>
      <c r="H110">
        <v>74</v>
      </c>
      <c r="I110">
        <v>70</v>
      </c>
      <c r="J110">
        <v>12</v>
      </c>
      <c r="K110">
        <v>0</v>
      </c>
      <c r="L110">
        <f t="shared" si="45"/>
        <v>2552</v>
      </c>
      <c r="M110">
        <f t="shared" si="56"/>
        <v>2564</v>
      </c>
      <c r="N110">
        <f t="shared" si="56"/>
        <v>2564</v>
      </c>
      <c r="O110" s="67"/>
    </row>
    <row r="111" spans="1:15" ht="14.4" x14ac:dyDescent="0.3">
      <c r="A111" s="51"/>
      <c r="B111" s="24"/>
      <c r="C111" s="24"/>
      <c r="D111" s="24" t="s">
        <v>202</v>
      </c>
      <c r="E111">
        <v>2785</v>
      </c>
      <c r="F111">
        <v>442</v>
      </c>
      <c r="G111">
        <v>76</v>
      </c>
      <c r="H111">
        <v>45</v>
      </c>
      <c r="I111">
        <v>44</v>
      </c>
      <c r="J111">
        <v>12</v>
      </c>
      <c r="K111">
        <v>0</v>
      </c>
      <c r="L111">
        <f t="shared" si="45"/>
        <v>3392</v>
      </c>
      <c r="M111">
        <f t="shared" si="56"/>
        <v>3404</v>
      </c>
      <c r="N111">
        <f t="shared" si="56"/>
        <v>3404</v>
      </c>
      <c r="O111" s="67"/>
    </row>
    <row r="112" spans="1:15" ht="14.4" x14ac:dyDescent="0.3">
      <c r="A112" s="51"/>
      <c r="B112" s="24"/>
      <c r="C112" s="24"/>
      <c r="D112" s="24" t="s">
        <v>203</v>
      </c>
      <c r="E112">
        <f>E110+E111</f>
        <v>4836</v>
      </c>
      <c r="F112">
        <f t="shared" ref="F112:J112" si="59">F110+F111</f>
        <v>685</v>
      </c>
      <c r="G112">
        <f t="shared" si="59"/>
        <v>190</v>
      </c>
      <c r="H112">
        <f t="shared" si="59"/>
        <v>119</v>
      </c>
      <c r="I112">
        <f t="shared" si="59"/>
        <v>114</v>
      </c>
      <c r="J112">
        <f t="shared" si="59"/>
        <v>24</v>
      </c>
      <c r="K112">
        <f>K110+K111</f>
        <v>0</v>
      </c>
      <c r="L112">
        <f t="shared" si="45"/>
        <v>5944</v>
      </c>
      <c r="M112">
        <f t="shared" si="56"/>
        <v>5968</v>
      </c>
      <c r="N112">
        <f t="shared" si="56"/>
        <v>5968</v>
      </c>
      <c r="O112" s="67"/>
    </row>
    <row r="113" spans="1:15" ht="14.4" x14ac:dyDescent="0.3">
      <c r="A113" s="51" t="s">
        <v>236</v>
      </c>
      <c r="B113" s="24"/>
      <c r="C113" s="24"/>
      <c r="D113" s="24" t="s">
        <v>201</v>
      </c>
      <c r="E113">
        <v>627</v>
      </c>
      <c r="F113">
        <v>58</v>
      </c>
      <c r="G113">
        <v>29</v>
      </c>
      <c r="H113">
        <v>35</v>
      </c>
      <c r="I113">
        <v>9</v>
      </c>
      <c r="J113">
        <v>3</v>
      </c>
      <c r="K113">
        <v>0</v>
      </c>
      <c r="L113">
        <f t="shared" si="45"/>
        <v>758</v>
      </c>
      <c r="M113">
        <f t="shared" si="56"/>
        <v>761</v>
      </c>
      <c r="N113">
        <f t="shared" si="56"/>
        <v>761</v>
      </c>
      <c r="O113" s="67"/>
    </row>
    <row r="114" spans="1:15" ht="14.4" x14ac:dyDescent="0.3">
      <c r="A114" s="51"/>
      <c r="B114" s="24"/>
      <c r="C114" s="24"/>
      <c r="D114" s="24" t="s">
        <v>202</v>
      </c>
      <c r="E114">
        <v>974</v>
      </c>
      <c r="F114">
        <v>98</v>
      </c>
      <c r="G114">
        <v>19</v>
      </c>
      <c r="H114">
        <v>24</v>
      </c>
      <c r="I114">
        <v>7</v>
      </c>
      <c r="J114">
        <v>5</v>
      </c>
      <c r="K114">
        <v>0</v>
      </c>
      <c r="L114">
        <f t="shared" si="45"/>
        <v>1122</v>
      </c>
      <c r="M114">
        <f t="shared" si="56"/>
        <v>1127</v>
      </c>
      <c r="N114">
        <f t="shared" si="56"/>
        <v>1127</v>
      </c>
      <c r="O114" s="67"/>
    </row>
    <row r="115" spans="1:15" ht="14.4" x14ac:dyDescent="0.3">
      <c r="A115" s="51"/>
      <c r="B115" s="24"/>
      <c r="C115" s="24"/>
      <c r="D115" s="24" t="s">
        <v>203</v>
      </c>
      <c r="E115">
        <f>E113+E114</f>
        <v>1601</v>
      </c>
      <c r="F115">
        <f t="shared" ref="F115:J115" si="60">F113+F114</f>
        <v>156</v>
      </c>
      <c r="G115">
        <f t="shared" si="60"/>
        <v>48</v>
      </c>
      <c r="H115">
        <f t="shared" si="60"/>
        <v>59</v>
      </c>
      <c r="I115">
        <f t="shared" si="60"/>
        <v>16</v>
      </c>
      <c r="J115">
        <f t="shared" si="60"/>
        <v>8</v>
      </c>
      <c r="K115">
        <f>K113+K114</f>
        <v>0</v>
      </c>
      <c r="L115">
        <f t="shared" si="45"/>
        <v>1880</v>
      </c>
      <c r="M115">
        <f t="shared" si="56"/>
        <v>1888</v>
      </c>
      <c r="N115">
        <f t="shared" si="56"/>
        <v>1888</v>
      </c>
      <c r="O115" s="67"/>
    </row>
    <row r="116" spans="1:15" ht="14.4" x14ac:dyDescent="0.3">
      <c r="A116" s="51" t="s">
        <v>237</v>
      </c>
      <c r="B116" s="24"/>
      <c r="C116" s="24"/>
      <c r="D116" s="24" t="s">
        <v>201</v>
      </c>
      <c r="E116">
        <v>449</v>
      </c>
      <c r="F116">
        <v>55</v>
      </c>
      <c r="G116">
        <v>10</v>
      </c>
      <c r="H116">
        <v>0</v>
      </c>
      <c r="I116">
        <v>16</v>
      </c>
      <c r="J116">
        <v>1</v>
      </c>
      <c r="K116">
        <v>0</v>
      </c>
      <c r="L116">
        <f t="shared" si="45"/>
        <v>530</v>
      </c>
      <c r="M116">
        <f t="shared" si="56"/>
        <v>531</v>
      </c>
      <c r="N116">
        <f t="shared" si="56"/>
        <v>531</v>
      </c>
      <c r="O116" s="67"/>
    </row>
    <row r="117" spans="1:15" ht="14.4" x14ac:dyDescent="0.3">
      <c r="A117" s="51"/>
      <c r="B117" s="24"/>
      <c r="C117" s="24"/>
      <c r="D117" s="24" t="s">
        <v>202</v>
      </c>
      <c r="E117">
        <v>456</v>
      </c>
      <c r="F117">
        <v>73</v>
      </c>
      <c r="G117">
        <v>4</v>
      </c>
      <c r="H117">
        <v>0</v>
      </c>
      <c r="I117">
        <v>19</v>
      </c>
      <c r="J117">
        <v>3</v>
      </c>
      <c r="K117">
        <v>0</v>
      </c>
      <c r="L117">
        <f t="shared" si="45"/>
        <v>552</v>
      </c>
      <c r="M117">
        <f t="shared" si="56"/>
        <v>555</v>
      </c>
      <c r="N117">
        <f t="shared" si="56"/>
        <v>555</v>
      </c>
      <c r="O117" s="67"/>
    </row>
    <row r="118" spans="1:15" ht="14.4" x14ac:dyDescent="0.3">
      <c r="A118" s="51"/>
      <c r="B118" s="24"/>
      <c r="C118" s="24"/>
      <c r="D118" s="24" t="s">
        <v>203</v>
      </c>
      <c r="E118">
        <f>E116+E117</f>
        <v>905</v>
      </c>
      <c r="F118">
        <f t="shared" ref="F118:J118" si="61">F116+F117</f>
        <v>128</v>
      </c>
      <c r="G118">
        <f t="shared" si="61"/>
        <v>14</v>
      </c>
      <c r="H118">
        <f t="shared" si="61"/>
        <v>0</v>
      </c>
      <c r="I118">
        <f t="shared" si="61"/>
        <v>35</v>
      </c>
      <c r="J118">
        <f t="shared" si="61"/>
        <v>4</v>
      </c>
      <c r="K118">
        <f>K116+K117</f>
        <v>0</v>
      </c>
      <c r="L118">
        <f t="shared" si="45"/>
        <v>1082</v>
      </c>
      <c r="M118">
        <f t="shared" si="56"/>
        <v>1086</v>
      </c>
      <c r="N118">
        <f t="shared" si="56"/>
        <v>1086</v>
      </c>
      <c r="O118" s="67"/>
    </row>
    <row r="119" spans="1:15" ht="14.4" x14ac:dyDescent="0.3">
      <c r="A119" s="51" t="s">
        <v>238</v>
      </c>
      <c r="B119" s="24"/>
      <c r="C119" s="24"/>
      <c r="D119" s="24" t="s">
        <v>201</v>
      </c>
      <c r="E119">
        <v>592</v>
      </c>
      <c r="F119">
        <v>69</v>
      </c>
      <c r="G119">
        <v>10</v>
      </c>
      <c r="H119">
        <v>2</v>
      </c>
      <c r="I119">
        <v>10</v>
      </c>
      <c r="J119">
        <v>20</v>
      </c>
      <c r="K119">
        <v>0</v>
      </c>
      <c r="L119">
        <f t="shared" si="45"/>
        <v>683</v>
      </c>
      <c r="M119">
        <f t="shared" si="56"/>
        <v>703</v>
      </c>
      <c r="N119">
        <f t="shared" si="56"/>
        <v>703</v>
      </c>
      <c r="O119" s="67"/>
    </row>
    <row r="120" spans="1:15" ht="14.4" x14ac:dyDescent="0.3">
      <c r="A120" s="51"/>
      <c r="B120" s="24"/>
      <c r="C120" s="24"/>
      <c r="D120" s="24" t="s">
        <v>202</v>
      </c>
      <c r="E120">
        <v>804</v>
      </c>
      <c r="F120">
        <v>120</v>
      </c>
      <c r="G120">
        <v>16</v>
      </c>
      <c r="H120">
        <v>8</v>
      </c>
      <c r="I120">
        <v>12</v>
      </c>
      <c r="J120">
        <v>33</v>
      </c>
      <c r="K120">
        <v>0</v>
      </c>
      <c r="L120">
        <f t="shared" si="45"/>
        <v>960</v>
      </c>
      <c r="M120">
        <f t="shared" si="56"/>
        <v>993</v>
      </c>
      <c r="N120">
        <f t="shared" si="56"/>
        <v>993</v>
      </c>
      <c r="O120" s="67"/>
    </row>
    <row r="121" spans="1:15" ht="14.4" x14ac:dyDescent="0.3">
      <c r="A121" s="51"/>
      <c r="B121" s="24"/>
      <c r="C121" s="24"/>
      <c r="D121" s="24" t="s">
        <v>203</v>
      </c>
      <c r="E121">
        <f>E119+E120</f>
        <v>1396</v>
      </c>
      <c r="F121">
        <f t="shared" ref="F121:J121" si="62">F119+F120</f>
        <v>189</v>
      </c>
      <c r="G121">
        <f t="shared" si="62"/>
        <v>26</v>
      </c>
      <c r="H121">
        <f t="shared" si="62"/>
        <v>10</v>
      </c>
      <c r="I121">
        <f t="shared" si="62"/>
        <v>22</v>
      </c>
      <c r="J121">
        <f t="shared" si="62"/>
        <v>53</v>
      </c>
      <c r="K121">
        <f>K119+K120</f>
        <v>0</v>
      </c>
      <c r="L121">
        <f t="shared" si="45"/>
        <v>1643</v>
      </c>
      <c r="M121">
        <f t="shared" si="56"/>
        <v>1696</v>
      </c>
      <c r="N121">
        <f t="shared" si="56"/>
        <v>1696</v>
      </c>
      <c r="O121" s="67"/>
    </row>
    <row r="122" spans="1:15" ht="14.4" x14ac:dyDescent="0.3">
      <c r="A122" s="51" t="s">
        <v>239</v>
      </c>
      <c r="B122" s="24"/>
      <c r="C122" s="24"/>
      <c r="D122" s="24" t="s">
        <v>201</v>
      </c>
      <c r="E122">
        <v>423</v>
      </c>
      <c r="F122">
        <v>80</v>
      </c>
      <c r="G122">
        <v>47</v>
      </c>
      <c r="H122">
        <v>93</v>
      </c>
      <c r="I122">
        <v>1</v>
      </c>
      <c r="J122">
        <v>10</v>
      </c>
      <c r="K122">
        <v>0</v>
      </c>
      <c r="L122">
        <f t="shared" si="45"/>
        <v>644</v>
      </c>
      <c r="M122">
        <f t="shared" si="56"/>
        <v>654</v>
      </c>
      <c r="N122">
        <f t="shared" si="56"/>
        <v>654</v>
      </c>
      <c r="O122" s="67"/>
    </row>
    <row r="123" spans="1:15" ht="14.4" x14ac:dyDescent="0.3">
      <c r="A123" s="51"/>
      <c r="B123" s="24"/>
      <c r="C123" s="24"/>
      <c r="D123" s="24" t="s">
        <v>202</v>
      </c>
      <c r="E123">
        <v>355</v>
      </c>
      <c r="F123">
        <v>57</v>
      </c>
      <c r="G123">
        <v>15</v>
      </c>
      <c r="H123">
        <v>141</v>
      </c>
      <c r="I123">
        <v>3</v>
      </c>
      <c r="J123">
        <v>12</v>
      </c>
      <c r="K123">
        <v>0</v>
      </c>
      <c r="L123">
        <f t="shared" si="45"/>
        <v>571</v>
      </c>
      <c r="M123">
        <f t="shared" si="56"/>
        <v>583</v>
      </c>
      <c r="N123">
        <f t="shared" si="56"/>
        <v>583</v>
      </c>
      <c r="O123" s="67"/>
    </row>
    <row r="124" spans="1:15" ht="14.4" x14ac:dyDescent="0.3">
      <c r="A124" s="51"/>
      <c r="B124" s="24"/>
      <c r="C124" s="24"/>
      <c r="D124" s="24" t="s">
        <v>203</v>
      </c>
      <c r="E124">
        <f>E122+E123</f>
        <v>778</v>
      </c>
      <c r="F124">
        <f t="shared" ref="F124:J124" si="63">F122+F123</f>
        <v>137</v>
      </c>
      <c r="G124">
        <f t="shared" si="63"/>
        <v>62</v>
      </c>
      <c r="H124">
        <f t="shared" si="63"/>
        <v>234</v>
      </c>
      <c r="I124">
        <f t="shared" si="63"/>
        <v>4</v>
      </c>
      <c r="J124">
        <f t="shared" si="63"/>
        <v>22</v>
      </c>
      <c r="K124">
        <f>K122+K123</f>
        <v>0</v>
      </c>
      <c r="L124">
        <f t="shared" si="45"/>
        <v>1215</v>
      </c>
      <c r="M124">
        <f t="shared" si="56"/>
        <v>1237</v>
      </c>
      <c r="N124">
        <f t="shared" si="56"/>
        <v>1237</v>
      </c>
      <c r="O124" s="67"/>
    </row>
    <row r="125" spans="1:15" ht="14.4" x14ac:dyDescent="0.3">
      <c r="A125" s="51" t="s">
        <v>174</v>
      </c>
      <c r="B125" s="24"/>
      <c r="C125" s="24"/>
      <c r="D125" s="24" t="s">
        <v>201</v>
      </c>
      <c r="E125">
        <f>E71+E74+E77+E80+E83+E86+E89+E92+E95+E98+E101+E104+E107+E110+E113+E116+E119+E122</f>
        <v>21141</v>
      </c>
      <c r="F125">
        <f t="shared" ref="F125:J125" si="64">F71+F74+F77+F80+F83+F86+F89+F92+F95+F98+F101+F104+F107+F110+F113+F116+F119+F122</f>
        <v>2089</v>
      </c>
      <c r="G125">
        <f t="shared" si="64"/>
        <v>588</v>
      </c>
      <c r="H125">
        <f t="shared" si="64"/>
        <v>470</v>
      </c>
      <c r="I125">
        <f t="shared" si="64"/>
        <v>417</v>
      </c>
      <c r="J125">
        <f t="shared" si="64"/>
        <v>217</v>
      </c>
      <c r="K125">
        <f>K71+K74+K77+K80+K83+K86+K89+K92+K95+K98+K101+K104+K107+K110+K113+K116+K119+K122</f>
        <v>0</v>
      </c>
      <c r="L125">
        <f t="shared" si="45"/>
        <v>24705</v>
      </c>
      <c r="M125">
        <f t="shared" si="56"/>
        <v>24922</v>
      </c>
      <c r="N125">
        <f t="shared" si="56"/>
        <v>24922</v>
      </c>
      <c r="O125" s="67"/>
    </row>
    <row r="126" spans="1:15" ht="14.4" x14ac:dyDescent="0.3">
      <c r="A126" s="51"/>
      <c r="B126" s="24"/>
      <c r="C126" s="24"/>
      <c r="D126" s="24" t="s">
        <v>202</v>
      </c>
      <c r="E126">
        <f t="shared" ref="E126:J127" si="65">E72+E75+E78+E81+E84+E87+E90+E93+E96+E99+E102+E105+E108+E111+E114+E117+E120+E123</f>
        <v>25210</v>
      </c>
      <c r="F126">
        <f t="shared" si="65"/>
        <v>2965</v>
      </c>
      <c r="G126">
        <f t="shared" si="65"/>
        <v>539</v>
      </c>
      <c r="H126">
        <f t="shared" si="65"/>
        <v>401</v>
      </c>
      <c r="I126">
        <f t="shared" si="65"/>
        <v>418</v>
      </c>
      <c r="J126">
        <f t="shared" si="65"/>
        <v>250</v>
      </c>
      <c r="K126">
        <f>K72+K75+K78+K81+K84+K87+K90+K93+K96+K99+K102+K105+K108+K111+K114+K117+K120+K123</f>
        <v>0</v>
      </c>
      <c r="L126">
        <f t="shared" si="45"/>
        <v>29533</v>
      </c>
      <c r="M126">
        <f t="shared" si="56"/>
        <v>29783</v>
      </c>
      <c r="N126">
        <f t="shared" si="56"/>
        <v>29783</v>
      </c>
      <c r="O126" s="67"/>
    </row>
    <row r="127" spans="1:15" ht="14.4" x14ac:dyDescent="0.3">
      <c r="A127" s="51"/>
      <c r="B127" s="24"/>
      <c r="C127" s="24"/>
      <c r="D127" s="24" t="s">
        <v>203</v>
      </c>
      <c r="E127">
        <f t="shared" si="65"/>
        <v>46351</v>
      </c>
      <c r="F127">
        <f t="shared" si="65"/>
        <v>5054</v>
      </c>
      <c r="G127">
        <f t="shared" si="65"/>
        <v>1127</v>
      </c>
      <c r="H127">
        <f t="shared" si="65"/>
        <v>871</v>
      </c>
      <c r="I127">
        <f t="shared" si="65"/>
        <v>835</v>
      </c>
      <c r="J127">
        <f t="shared" si="65"/>
        <v>467</v>
      </c>
      <c r="K127">
        <f>K73+K76+K79+K82+K85+K88+K91+K94+K97+K100+K103+K106+K109+K112+K115+K118+K121+K124</f>
        <v>0</v>
      </c>
      <c r="L127">
        <f t="shared" si="45"/>
        <v>54238</v>
      </c>
      <c r="M127">
        <f t="shared" si="56"/>
        <v>54705</v>
      </c>
      <c r="N127">
        <f t="shared" si="56"/>
        <v>54705</v>
      </c>
      <c r="O127" s="67"/>
    </row>
    <row r="128" spans="1:15" ht="13.8" thickBot="1" x14ac:dyDescent="0.3">
      <c r="A128" s="76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workbookViewId="0"/>
  </sheetViews>
  <sheetFormatPr defaultColWidth="9" defaultRowHeight="13.2" x14ac:dyDescent="0.25"/>
  <cols>
    <col min="1" max="2" width="9" style="29"/>
    <col min="3" max="3" width="7" style="29" customWidth="1"/>
    <col min="4" max="4" width="12.21875" style="29" customWidth="1"/>
    <col min="5" max="14" width="8.6640625" style="29" customWidth="1"/>
    <col min="15" max="15" width="3.6640625" style="29" customWidth="1"/>
    <col min="16" max="16" width="8.6640625" style="29" customWidth="1"/>
    <col min="17" max="16384" width="9" style="29"/>
  </cols>
  <sheetData>
    <row r="1" spans="1:15" x14ac:dyDescent="0.25">
      <c r="A1" s="70" t="s">
        <v>360</v>
      </c>
      <c r="B1" s="71"/>
      <c r="C1" s="71"/>
      <c r="D1" s="71"/>
      <c r="E1" s="71"/>
      <c r="F1" s="71"/>
      <c r="G1" s="71"/>
      <c r="H1" s="71"/>
      <c r="I1" s="79"/>
      <c r="J1" s="71"/>
      <c r="K1" s="71"/>
      <c r="L1" s="71"/>
      <c r="M1" s="71"/>
      <c r="N1" s="71"/>
      <c r="O1" s="72"/>
    </row>
    <row r="2" spans="1:15" x14ac:dyDescent="0.25">
      <c r="A2" s="51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67"/>
    </row>
    <row r="3" spans="1:15" x14ac:dyDescent="0.25">
      <c r="A3" s="51" t="s">
        <v>330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67"/>
    </row>
    <row r="4" spans="1:15" x14ac:dyDescent="0.25">
      <c r="A4" s="51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67"/>
    </row>
    <row r="5" spans="1:15" x14ac:dyDescent="0.25">
      <c r="A5" s="74"/>
      <c r="B5" s="27"/>
      <c r="C5" s="27"/>
      <c r="D5" s="27"/>
      <c r="E5" s="27" t="s">
        <v>161</v>
      </c>
      <c r="F5" s="27" t="s">
        <v>162</v>
      </c>
      <c r="G5" s="27" t="s">
        <v>163</v>
      </c>
      <c r="H5" s="27" t="s">
        <v>164</v>
      </c>
      <c r="I5" s="27" t="s">
        <v>165</v>
      </c>
      <c r="J5" s="27" t="s">
        <v>166</v>
      </c>
      <c r="K5" s="27" t="s">
        <v>167</v>
      </c>
      <c r="L5" s="27" t="s">
        <v>178</v>
      </c>
      <c r="M5" s="27" t="s">
        <v>179</v>
      </c>
      <c r="N5" s="27" t="s">
        <v>180</v>
      </c>
      <c r="O5" s="67"/>
    </row>
    <row r="6" spans="1:15" x14ac:dyDescent="0.25">
      <c r="A6" s="51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67"/>
    </row>
    <row r="7" spans="1:15" ht="14.4" x14ac:dyDescent="0.3">
      <c r="A7" s="51" t="s">
        <v>241</v>
      </c>
      <c r="B7" s="24"/>
      <c r="C7" s="24"/>
      <c r="D7" s="24" t="s">
        <v>242</v>
      </c>
      <c r="E7">
        <v>4447</v>
      </c>
      <c r="F7">
        <v>455</v>
      </c>
      <c r="G7">
        <v>73</v>
      </c>
      <c r="H7">
        <v>50</v>
      </c>
      <c r="I7">
        <v>32</v>
      </c>
      <c r="J7">
        <v>11</v>
      </c>
      <c r="K7">
        <v>0</v>
      </c>
      <c r="L7">
        <f t="shared" ref="L7:L27" si="0">SUM(E7:I7)</f>
        <v>5057</v>
      </c>
      <c r="M7">
        <f t="shared" ref="M7:M27" si="1">L7+J7</f>
        <v>5068</v>
      </c>
      <c r="N7">
        <f t="shared" ref="N7:N27" si="2">M7+K7</f>
        <v>5068</v>
      </c>
      <c r="O7" s="67"/>
    </row>
    <row r="8" spans="1:15" ht="14.4" x14ac:dyDescent="0.3">
      <c r="A8" s="51"/>
      <c r="B8" s="24"/>
      <c r="C8" s="24"/>
      <c r="D8" s="24" t="s">
        <v>243</v>
      </c>
      <c r="E8">
        <v>3899</v>
      </c>
      <c r="F8">
        <v>454</v>
      </c>
      <c r="G8">
        <v>77</v>
      </c>
      <c r="H8">
        <v>45</v>
      </c>
      <c r="I8">
        <v>31</v>
      </c>
      <c r="J8">
        <v>24</v>
      </c>
      <c r="K8">
        <v>0</v>
      </c>
      <c r="L8">
        <f t="shared" si="0"/>
        <v>4506</v>
      </c>
      <c r="M8">
        <f t="shared" si="1"/>
        <v>4530</v>
      </c>
      <c r="N8">
        <f t="shared" si="2"/>
        <v>4530</v>
      </c>
      <c r="O8" s="67"/>
    </row>
    <row r="9" spans="1:15" ht="14.4" x14ac:dyDescent="0.3">
      <c r="A9" s="51"/>
      <c r="B9" s="24"/>
      <c r="C9" s="24"/>
      <c r="D9" s="24" t="s">
        <v>203</v>
      </c>
      <c r="E9">
        <f>E7+E8</f>
        <v>8346</v>
      </c>
      <c r="F9">
        <f t="shared" ref="F9:J9" si="3">F7+F8</f>
        <v>909</v>
      </c>
      <c r="G9">
        <f t="shared" si="3"/>
        <v>150</v>
      </c>
      <c r="H9">
        <f t="shared" si="3"/>
        <v>95</v>
      </c>
      <c r="I9">
        <f t="shared" si="3"/>
        <v>63</v>
      </c>
      <c r="J9">
        <f t="shared" si="3"/>
        <v>35</v>
      </c>
      <c r="K9">
        <v>0</v>
      </c>
      <c r="L9">
        <f t="shared" si="0"/>
        <v>9563</v>
      </c>
      <c r="M9">
        <f t="shared" si="1"/>
        <v>9598</v>
      </c>
      <c r="N9">
        <f t="shared" si="2"/>
        <v>9598</v>
      </c>
      <c r="O9" s="67"/>
    </row>
    <row r="10" spans="1:15" ht="14.4" x14ac:dyDescent="0.3">
      <c r="A10" s="51" t="s">
        <v>244</v>
      </c>
      <c r="B10" s="24"/>
      <c r="C10" s="24"/>
      <c r="D10" s="24" t="s">
        <v>242</v>
      </c>
      <c r="E10">
        <v>394</v>
      </c>
      <c r="F10">
        <v>27</v>
      </c>
      <c r="G10">
        <v>5</v>
      </c>
      <c r="H10">
        <v>0</v>
      </c>
      <c r="I10">
        <v>26</v>
      </c>
      <c r="J10">
        <v>23</v>
      </c>
      <c r="K10">
        <v>0</v>
      </c>
      <c r="L10">
        <f t="shared" si="0"/>
        <v>452</v>
      </c>
      <c r="M10">
        <f t="shared" si="1"/>
        <v>475</v>
      </c>
      <c r="N10">
        <f t="shared" si="2"/>
        <v>475</v>
      </c>
      <c r="O10" s="67"/>
    </row>
    <row r="11" spans="1:15" ht="14.4" x14ac:dyDescent="0.3">
      <c r="A11" s="51"/>
      <c r="B11" s="24"/>
      <c r="C11" s="24"/>
      <c r="D11" s="24" t="s">
        <v>243</v>
      </c>
      <c r="E11">
        <v>123</v>
      </c>
      <c r="F11">
        <v>13</v>
      </c>
      <c r="G11">
        <v>2</v>
      </c>
      <c r="H11">
        <v>1</v>
      </c>
      <c r="I11">
        <v>31</v>
      </c>
      <c r="J11">
        <v>12</v>
      </c>
      <c r="K11">
        <v>0</v>
      </c>
      <c r="L11">
        <f t="shared" si="0"/>
        <v>170</v>
      </c>
      <c r="M11">
        <f t="shared" si="1"/>
        <v>182</v>
      </c>
      <c r="N11">
        <f t="shared" si="2"/>
        <v>182</v>
      </c>
      <c r="O11" s="67"/>
    </row>
    <row r="12" spans="1:15" ht="14.4" x14ac:dyDescent="0.3">
      <c r="A12" s="51"/>
      <c r="B12" s="24"/>
      <c r="C12" s="24"/>
      <c r="D12" s="24" t="s">
        <v>203</v>
      </c>
      <c r="E12">
        <f>E10+E11</f>
        <v>517</v>
      </c>
      <c r="F12">
        <f t="shared" ref="F12:J12" si="4">F10+F11</f>
        <v>40</v>
      </c>
      <c r="G12">
        <f t="shared" si="4"/>
        <v>7</v>
      </c>
      <c r="H12">
        <f t="shared" si="4"/>
        <v>1</v>
      </c>
      <c r="I12">
        <f t="shared" si="4"/>
        <v>57</v>
      </c>
      <c r="J12">
        <f t="shared" si="4"/>
        <v>35</v>
      </c>
      <c r="K12">
        <v>0</v>
      </c>
      <c r="L12">
        <f t="shared" si="0"/>
        <v>622</v>
      </c>
      <c r="M12">
        <f t="shared" si="1"/>
        <v>657</v>
      </c>
      <c r="N12">
        <f t="shared" si="2"/>
        <v>657</v>
      </c>
      <c r="O12" s="67"/>
    </row>
    <row r="13" spans="1:15" ht="14.4" x14ac:dyDescent="0.3">
      <c r="A13" s="51" t="s">
        <v>245</v>
      </c>
      <c r="B13" s="24"/>
      <c r="C13" s="24"/>
      <c r="D13" s="24" t="s">
        <v>242</v>
      </c>
      <c r="E13">
        <v>423</v>
      </c>
      <c r="F13">
        <v>54</v>
      </c>
      <c r="G13">
        <v>43</v>
      </c>
      <c r="H13">
        <v>22</v>
      </c>
      <c r="I13">
        <v>5</v>
      </c>
      <c r="J13">
        <v>9</v>
      </c>
      <c r="K13">
        <v>0</v>
      </c>
      <c r="L13">
        <f t="shared" si="0"/>
        <v>547</v>
      </c>
      <c r="M13">
        <f t="shared" si="1"/>
        <v>556</v>
      </c>
      <c r="N13">
        <f t="shared" si="2"/>
        <v>556</v>
      </c>
      <c r="O13" s="67"/>
    </row>
    <row r="14" spans="1:15" ht="14.4" x14ac:dyDescent="0.3">
      <c r="A14" s="51"/>
      <c r="B14" s="24"/>
      <c r="C14" s="24"/>
      <c r="D14" s="24" t="s">
        <v>243</v>
      </c>
      <c r="E14">
        <v>717</v>
      </c>
      <c r="F14">
        <v>56</v>
      </c>
      <c r="G14">
        <v>28</v>
      </c>
      <c r="H14">
        <v>14</v>
      </c>
      <c r="I14">
        <v>4</v>
      </c>
      <c r="J14">
        <v>4</v>
      </c>
      <c r="K14">
        <v>0</v>
      </c>
      <c r="L14">
        <f t="shared" si="0"/>
        <v>819</v>
      </c>
      <c r="M14">
        <f t="shared" si="1"/>
        <v>823</v>
      </c>
      <c r="N14">
        <f t="shared" si="2"/>
        <v>823</v>
      </c>
      <c r="O14" s="67"/>
    </row>
    <row r="15" spans="1:15" ht="14.4" x14ac:dyDescent="0.3">
      <c r="A15" s="51"/>
      <c r="B15" s="24"/>
      <c r="C15" s="24"/>
      <c r="D15" s="24" t="s">
        <v>203</v>
      </c>
      <c r="E15">
        <f>E13+E14</f>
        <v>1140</v>
      </c>
      <c r="F15">
        <f t="shared" ref="F15:J15" si="5">F13+F14</f>
        <v>110</v>
      </c>
      <c r="G15">
        <f t="shared" si="5"/>
        <v>71</v>
      </c>
      <c r="H15">
        <f t="shared" si="5"/>
        <v>36</v>
      </c>
      <c r="I15">
        <f t="shared" si="5"/>
        <v>9</v>
      </c>
      <c r="J15">
        <f t="shared" si="5"/>
        <v>13</v>
      </c>
      <c r="K15">
        <v>0</v>
      </c>
      <c r="L15">
        <f t="shared" si="0"/>
        <v>1366</v>
      </c>
      <c r="M15">
        <f t="shared" si="1"/>
        <v>1379</v>
      </c>
      <c r="N15">
        <f t="shared" si="2"/>
        <v>1379</v>
      </c>
      <c r="O15" s="67"/>
    </row>
    <row r="16" spans="1:15" ht="14.4" x14ac:dyDescent="0.3">
      <c r="A16" s="51" t="s">
        <v>246</v>
      </c>
      <c r="B16" s="24"/>
      <c r="C16" s="24"/>
      <c r="D16" s="24" t="s">
        <v>242</v>
      </c>
      <c r="E16">
        <v>1394</v>
      </c>
      <c r="F16">
        <v>168</v>
      </c>
      <c r="G16">
        <v>36</v>
      </c>
      <c r="H16">
        <v>4</v>
      </c>
      <c r="I16">
        <v>22</v>
      </c>
      <c r="J16">
        <v>11</v>
      </c>
      <c r="K16">
        <v>0</v>
      </c>
      <c r="L16">
        <f t="shared" si="0"/>
        <v>1624</v>
      </c>
      <c r="M16">
        <f t="shared" si="1"/>
        <v>1635</v>
      </c>
      <c r="N16">
        <f t="shared" si="2"/>
        <v>1635</v>
      </c>
      <c r="O16" s="67"/>
    </row>
    <row r="17" spans="1:20" ht="14.4" x14ac:dyDescent="0.3">
      <c r="A17" s="51"/>
      <c r="B17" s="24"/>
      <c r="C17" s="24"/>
      <c r="D17" s="24" t="s">
        <v>243</v>
      </c>
      <c r="E17">
        <v>1952</v>
      </c>
      <c r="F17">
        <v>181</v>
      </c>
      <c r="G17">
        <v>33</v>
      </c>
      <c r="H17">
        <v>8</v>
      </c>
      <c r="I17">
        <v>8</v>
      </c>
      <c r="J17">
        <v>17</v>
      </c>
      <c r="K17">
        <v>0</v>
      </c>
      <c r="L17">
        <f t="shared" si="0"/>
        <v>2182</v>
      </c>
      <c r="M17">
        <f t="shared" si="1"/>
        <v>2199</v>
      </c>
      <c r="N17">
        <f t="shared" si="2"/>
        <v>2199</v>
      </c>
      <c r="O17" s="67"/>
    </row>
    <row r="18" spans="1:20" ht="14.4" x14ac:dyDescent="0.3">
      <c r="A18" s="51"/>
      <c r="B18" s="24"/>
      <c r="C18" s="24"/>
      <c r="D18" s="24" t="s">
        <v>203</v>
      </c>
      <c r="E18">
        <f>E16+E17</f>
        <v>3346</v>
      </c>
      <c r="F18">
        <f t="shared" ref="F18:J18" si="6">F16+F17</f>
        <v>349</v>
      </c>
      <c r="G18">
        <f t="shared" si="6"/>
        <v>69</v>
      </c>
      <c r="H18">
        <f t="shared" si="6"/>
        <v>12</v>
      </c>
      <c r="I18">
        <f t="shared" si="6"/>
        <v>30</v>
      </c>
      <c r="J18">
        <f t="shared" si="6"/>
        <v>28</v>
      </c>
      <c r="K18">
        <v>0</v>
      </c>
      <c r="L18">
        <f t="shared" si="0"/>
        <v>3806</v>
      </c>
      <c r="M18">
        <f t="shared" si="1"/>
        <v>3834</v>
      </c>
      <c r="N18">
        <f t="shared" si="2"/>
        <v>3834</v>
      </c>
      <c r="O18" s="67"/>
    </row>
    <row r="19" spans="1:20" ht="14.4" x14ac:dyDescent="0.3">
      <c r="A19" s="51" t="s">
        <v>247</v>
      </c>
      <c r="B19" s="24"/>
      <c r="C19" s="24"/>
      <c r="D19" s="24" t="s">
        <v>242</v>
      </c>
      <c r="E19">
        <v>719</v>
      </c>
      <c r="F19">
        <v>104</v>
      </c>
      <c r="G19">
        <v>21</v>
      </c>
      <c r="H19">
        <v>0</v>
      </c>
      <c r="I19">
        <v>32</v>
      </c>
      <c r="J19">
        <v>15</v>
      </c>
      <c r="K19">
        <v>21</v>
      </c>
      <c r="L19">
        <f t="shared" si="0"/>
        <v>876</v>
      </c>
      <c r="M19">
        <f t="shared" si="1"/>
        <v>891</v>
      </c>
      <c r="N19">
        <f t="shared" si="2"/>
        <v>912</v>
      </c>
      <c r="O19" s="67"/>
      <c r="T19" s="24"/>
    </row>
    <row r="20" spans="1:20" ht="14.4" x14ac:dyDescent="0.3">
      <c r="A20" s="51"/>
      <c r="B20" s="24"/>
      <c r="C20" s="24"/>
      <c r="D20" s="24" t="s">
        <v>243</v>
      </c>
      <c r="E20">
        <v>732</v>
      </c>
      <c r="F20">
        <v>63</v>
      </c>
      <c r="G20">
        <v>17</v>
      </c>
      <c r="H20">
        <v>0</v>
      </c>
      <c r="I20">
        <v>31</v>
      </c>
      <c r="J20">
        <v>7</v>
      </c>
      <c r="K20">
        <v>22</v>
      </c>
      <c r="L20">
        <f t="shared" si="0"/>
        <v>843</v>
      </c>
      <c r="M20">
        <f t="shared" si="1"/>
        <v>850</v>
      </c>
      <c r="N20">
        <f t="shared" si="2"/>
        <v>872</v>
      </c>
      <c r="O20" s="67"/>
    </row>
    <row r="21" spans="1:20" ht="14.4" x14ac:dyDescent="0.3">
      <c r="A21" s="51"/>
      <c r="B21" s="24"/>
      <c r="C21" s="24"/>
      <c r="D21" s="24" t="s">
        <v>203</v>
      </c>
      <c r="E21">
        <f>E19+E20</f>
        <v>1451</v>
      </c>
      <c r="F21">
        <f t="shared" ref="F21:J21" si="7">F19+F20</f>
        <v>167</v>
      </c>
      <c r="G21">
        <f t="shared" si="7"/>
        <v>38</v>
      </c>
      <c r="H21">
        <f t="shared" si="7"/>
        <v>0</v>
      </c>
      <c r="I21">
        <f t="shared" si="7"/>
        <v>63</v>
      </c>
      <c r="J21">
        <f t="shared" si="7"/>
        <v>22</v>
      </c>
      <c r="K21">
        <v>43</v>
      </c>
      <c r="L21">
        <f t="shared" si="0"/>
        <v>1719</v>
      </c>
      <c r="M21">
        <f t="shared" si="1"/>
        <v>1741</v>
      </c>
      <c r="N21">
        <f t="shared" si="2"/>
        <v>1784</v>
      </c>
      <c r="O21" s="67"/>
    </row>
    <row r="22" spans="1:20" ht="14.4" x14ac:dyDescent="0.3">
      <c r="A22" s="51" t="s">
        <v>248</v>
      </c>
      <c r="B22" s="24"/>
      <c r="C22" s="24"/>
      <c r="D22" s="24" t="s">
        <v>242</v>
      </c>
      <c r="E22">
        <v>887</v>
      </c>
      <c r="F22">
        <v>175</v>
      </c>
      <c r="G22">
        <v>25</v>
      </c>
      <c r="H22">
        <v>0</v>
      </c>
      <c r="I22">
        <v>43</v>
      </c>
      <c r="J22">
        <v>0</v>
      </c>
      <c r="K22">
        <v>12</v>
      </c>
      <c r="L22">
        <f t="shared" si="0"/>
        <v>1130</v>
      </c>
      <c r="M22">
        <f t="shared" si="1"/>
        <v>1130</v>
      </c>
      <c r="N22">
        <f t="shared" si="2"/>
        <v>1142</v>
      </c>
      <c r="O22" s="67"/>
    </row>
    <row r="23" spans="1:20" ht="14.4" x14ac:dyDescent="0.3">
      <c r="A23" s="51"/>
      <c r="B23" s="24"/>
      <c r="C23" s="24"/>
      <c r="D23" s="24" t="s">
        <v>243</v>
      </c>
      <c r="E23">
        <v>763</v>
      </c>
      <c r="F23">
        <v>58</v>
      </c>
      <c r="G23">
        <v>26</v>
      </c>
      <c r="H23">
        <v>1</v>
      </c>
      <c r="I23">
        <v>29</v>
      </c>
      <c r="J23">
        <v>0</v>
      </c>
      <c r="K23">
        <v>12</v>
      </c>
      <c r="L23">
        <f t="shared" si="0"/>
        <v>877</v>
      </c>
      <c r="M23">
        <f t="shared" si="1"/>
        <v>877</v>
      </c>
      <c r="N23">
        <f t="shared" si="2"/>
        <v>889</v>
      </c>
      <c r="O23" s="67"/>
    </row>
    <row r="24" spans="1:20" ht="14.4" x14ac:dyDescent="0.3">
      <c r="A24" s="51"/>
      <c r="B24" s="24"/>
      <c r="C24" s="24"/>
      <c r="D24" s="24" t="s">
        <v>203</v>
      </c>
      <c r="E24">
        <f>E22+E23</f>
        <v>1650</v>
      </c>
      <c r="F24">
        <f t="shared" ref="F24:J24" si="8">F22+F23</f>
        <v>233</v>
      </c>
      <c r="G24">
        <f t="shared" si="8"/>
        <v>51</v>
      </c>
      <c r="H24">
        <f t="shared" si="8"/>
        <v>1</v>
      </c>
      <c r="I24">
        <f t="shared" si="8"/>
        <v>72</v>
      </c>
      <c r="J24">
        <f t="shared" si="8"/>
        <v>0</v>
      </c>
      <c r="K24">
        <v>24</v>
      </c>
      <c r="L24">
        <f t="shared" si="0"/>
        <v>2007</v>
      </c>
      <c r="M24">
        <f t="shared" si="1"/>
        <v>2007</v>
      </c>
      <c r="N24">
        <f t="shared" si="2"/>
        <v>2031</v>
      </c>
      <c r="O24" s="67"/>
    </row>
    <row r="25" spans="1:20" ht="14.4" x14ac:dyDescent="0.3">
      <c r="A25" s="51" t="s">
        <v>174</v>
      </c>
      <c r="B25" s="24"/>
      <c r="C25" s="24"/>
      <c r="D25" s="24" t="s">
        <v>242</v>
      </c>
      <c r="E25">
        <f>E7+E10+E13+E16+E19+E22</f>
        <v>8264</v>
      </c>
      <c r="F25">
        <f t="shared" ref="F25:J25" si="9">F7+F10+F13+F16+F19+F22</f>
        <v>983</v>
      </c>
      <c r="G25">
        <f t="shared" si="9"/>
        <v>203</v>
      </c>
      <c r="H25">
        <f t="shared" si="9"/>
        <v>76</v>
      </c>
      <c r="I25">
        <f t="shared" si="9"/>
        <v>160</v>
      </c>
      <c r="J25">
        <f t="shared" si="9"/>
        <v>69</v>
      </c>
      <c r="K25">
        <v>33</v>
      </c>
      <c r="L25">
        <f t="shared" si="0"/>
        <v>9686</v>
      </c>
      <c r="M25">
        <f t="shared" si="1"/>
        <v>9755</v>
      </c>
      <c r="N25">
        <f t="shared" si="2"/>
        <v>9788</v>
      </c>
      <c r="O25" s="67"/>
    </row>
    <row r="26" spans="1:20" ht="14.4" x14ac:dyDescent="0.3">
      <c r="A26" s="51"/>
      <c r="B26" s="24"/>
      <c r="C26" s="24"/>
      <c r="D26" s="24" t="s">
        <v>243</v>
      </c>
      <c r="E26">
        <f t="shared" ref="E26:J27" si="10">E8+E11+E14+E17+E20+E23</f>
        <v>8186</v>
      </c>
      <c r="F26">
        <f t="shared" si="10"/>
        <v>825</v>
      </c>
      <c r="G26">
        <f t="shared" si="10"/>
        <v>183</v>
      </c>
      <c r="H26">
        <f t="shared" si="10"/>
        <v>69</v>
      </c>
      <c r="I26">
        <f t="shared" si="10"/>
        <v>134</v>
      </c>
      <c r="J26">
        <f t="shared" si="10"/>
        <v>64</v>
      </c>
      <c r="K26">
        <v>34</v>
      </c>
      <c r="L26">
        <f t="shared" si="0"/>
        <v>9397</v>
      </c>
      <c r="M26">
        <f t="shared" si="1"/>
        <v>9461</v>
      </c>
      <c r="N26">
        <f t="shared" si="2"/>
        <v>9495</v>
      </c>
      <c r="O26" s="67"/>
    </row>
    <row r="27" spans="1:20" ht="14.4" x14ac:dyDescent="0.3">
      <c r="A27" s="51"/>
      <c r="B27" s="24"/>
      <c r="C27" s="24"/>
      <c r="D27" s="24" t="s">
        <v>203</v>
      </c>
      <c r="E27">
        <f>E9+E12+E15+E18+E21+E24</f>
        <v>16450</v>
      </c>
      <c r="F27">
        <f t="shared" si="10"/>
        <v>1808</v>
      </c>
      <c r="G27">
        <f t="shared" si="10"/>
        <v>386</v>
      </c>
      <c r="H27">
        <f t="shared" si="10"/>
        <v>145</v>
      </c>
      <c r="I27">
        <f t="shared" si="10"/>
        <v>294</v>
      </c>
      <c r="J27">
        <f t="shared" si="10"/>
        <v>133</v>
      </c>
      <c r="K27">
        <v>67</v>
      </c>
      <c r="L27">
        <f t="shared" si="0"/>
        <v>19083</v>
      </c>
      <c r="M27">
        <f t="shared" si="1"/>
        <v>19216</v>
      </c>
      <c r="N27">
        <f t="shared" si="2"/>
        <v>19283</v>
      </c>
      <c r="O27" s="67"/>
    </row>
    <row r="28" spans="1:20" x14ac:dyDescent="0.25">
      <c r="A28" s="51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66"/>
      <c r="O28" s="67"/>
    </row>
    <row r="29" spans="1:20" x14ac:dyDescent="0.25">
      <c r="A29" s="5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66"/>
      <c r="O29" s="67"/>
    </row>
    <row r="30" spans="1:20" x14ac:dyDescent="0.25">
      <c r="A30" s="51" t="s">
        <v>360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66"/>
      <c r="O30" s="67"/>
    </row>
    <row r="31" spans="1:20" x14ac:dyDescent="0.25">
      <c r="A31" s="51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66"/>
      <c r="O31" s="67"/>
    </row>
    <row r="32" spans="1:20" x14ac:dyDescent="0.25">
      <c r="A32" s="51" t="s">
        <v>364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66"/>
      <c r="O32" s="67"/>
    </row>
    <row r="33" spans="1:15" x14ac:dyDescent="0.25">
      <c r="A33" s="51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66"/>
      <c r="O33" s="67"/>
    </row>
    <row r="34" spans="1:15" x14ac:dyDescent="0.25">
      <c r="A34" s="74"/>
      <c r="B34" s="27"/>
      <c r="C34" s="27"/>
      <c r="D34" s="27"/>
      <c r="E34" s="27" t="s">
        <v>161</v>
      </c>
      <c r="F34" s="27" t="s">
        <v>162</v>
      </c>
      <c r="G34" s="27" t="s">
        <v>163</v>
      </c>
      <c r="H34" s="27" t="s">
        <v>164</v>
      </c>
      <c r="I34" s="27" t="s">
        <v>165</v>
      </c>
      <c r="J34" s="27" t="s">
        <v>166</v>
      </c>
      <c r="K34" s="27" t="s">
        <v>167</v>
      </c>
      <c r="L34" s="27" t="s">
        <v>178</v>
      </c>
      <c r="M34" s="27" t="s">
        <v>179</v>
      </c>
      <c r="N34" s="27" t="s">
        <v>180</v>
      </c>
      <c r="O34" s="67"/>
    </row>
    <row r="35" spans="1:15" x14ac:dyDescent="0.25">
      <c r="A35" s="51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7"/>
    </row>
    <row r="36" spans="1:15" ht="14.4" x14ac:dyDescent="0.3">
      <c r="A36" s="51" t="s">
        <v>241</v>
      </c>
      <c r="B36" s="24"/>
      <c r="C36" s="24"/>
      <c r="D36" s="24" t="s">
        <v>242</v>
      </c>
      <c r="E36">
        <v>4586</v>
      </c>
      <c r="F36">
        <v>588</v>
      </c>
      <c r="G36">
        <v>78</v>
      </c>
      <c r="H36">
        <v>47</v>
      </c>
      <c r="I36">
        <v>21</v>
      </c>
      <c r="J36">
        <v>13</v>
      </c>
      <c r="K36">
        <v>0</v>
      </c>
      <c r="L36">
        <f t="shared" ref="L36:L56" si="11">SUM(E36:I36)</f>
        <v>5320</v>
      </c>
      <c r="M36">
        <f t="shared" ref="M36:M56" si="12">L36+J36</f>
        <v>5333</v>
      </c>
      <c r="N36">
        <f t="shared" ref="N36:N56" si="13">M36+K36</f>
        <v>5333</v>
      </c>
      <c r="O36" s="67"/>
    </row>
    <row r="37" spans="1:15" ht="14.4" x14ac:dyDescent="0.3">
      <c r="A37" s="51"/>
      <c r="B37" s="24"/>
      <c r="C37" s="24"/>
      <c r="D37" s="24" t="s">
        <v>243</v>
      </c>
      <c r="E37">
        <v>4638</v>
      </c>
      <c r="F37">
        <v>531</v>
      </c>
      <c r="G37">
        <v>66</v>
      </c>
      <c r="H37">
        <v>48</v>
      </c>
      <c r="I37">
        <v>22</v>
      </c>
      <c r="J37">
        <v>64</v>
      </c>
      <c r="K37">
        <v>0</v>
      </c>
      <c r="L37">
        <f t="shared" si="11"/>
        <v>5305</v>
      </c>
      <c r="M37">
        <f t="shared" si="12"/>
        <v>5369</v>
      </c>
      <c r="N37">
        <f t="shared" si="13"/>
        <v>5369</v>
      </c>
      <c r="O37" s="67"/>
    </row>
    <row r="38" spans="1:15" ht="14.4" x14ac:dyDescent="0.3">
      <c r="A38" s="51"/>
      <c r="B38" s="24"/>
      <c r="C38" s="24"/>
      <c r="D38" s="24" t="s">
        <v>203</v>
      </c>
      <c r="E38">
        <v>9224</v>
      </c>
      <c r="F38">
        <v>1119</v>
      </c>
      <c r="G38">
        <v>144</v>
      </c>
      <c r="H38">
        <v>95</v>
      </c>
      <c r="I38">
        <v>43</v>
      </c>
      <c r="J38">
        <v>77</v>
      </c>
      <c r="K38">
        <v>0</v>
      </c>
      <c r="L38">
        <f t="shared" si="11"/>
        <v>10625</v>
      </c>
      <c r="M38">
        <f t="shared" si="12"/>
        <v>10702</v>
      </c>
      <c r="N38">
        <f t="shared" si="13"/>
        <v>10702</v>
      </c>
      <c r="O38" s="67"/>
    </row>
    <row r="39" spans="1:15" ht="14.4" x14ac:dyDescent="0.3">
      <c r="A39" s="51" t="s">
        <v>244</v>
      </c>
      <c r="B39" s="24"/>
      <c r="C39" s="24"/>
      <c r="D39" s="24" t="s">
        <v>242</v>
      </c>
      <c r="E39">
        <v>176</v>
      </c>
      <c r="F39">
        <v>28</v>
      </c>
      <c r="G39">
        <v>4</v>
      </c>
      <c r="H39">
        <v>0</v>
      </c>
      <c r="I39">
        <v>35</v>
      </c>
      <c r="J39">
        <v>5</v>
      </c>
      <c r="K39">
        <v>0</v>
      </c>
      <c r="L39">
        <f t="shared" si="11"/>
        <v>243</v>
      </c>
      <c r="M39">
        <f t="shared" si="12"/>
        <v>248</v>
      </c>
      <c r="N39">
        <f t="shared" si="13"/>
        <v>248</v>
      </c>
      <c r="O39" s="67"/>
    </row>
    <row r="40" spans="1:15" ht="14.4" x14ac:dyDescent="0.3">
      <c r="A40" s="51"/>
      <c r="B40" s="24"/>
      <c r="C40" s="24"/>
      <c r="D40" s="24" t="s">
        <v>243</v>
      </c>
      <c r="E40">
        <v>352</v>
      </c>
      <c r="F40">
        <v>45</v>
      </c>
      <c r="G40">
        <v>0</v>
      </c>
      <c r="H40">
        <v>0</v>
      </c>
      <c r="I40">
        <v>47</v>
      </c>
      <c r="J40">
        <v>15</v>
      </c>
      <c r="K40">
        <v>0</v>
      </c>
      <c r="L40">
        <f t="shared" si="11"/>
        <v>444</v>
      </c>
      <c r="M40">
        <f t="shared" si="12"/>
        <v>459</v>
      </c>
      <c r="N40">
        <f t="shared" si="13"/>
        <v>459</v>
      </c>
      <c r="O40" s="67"/>
    </row>
    <row r="41" spans="1:15" ht="14.4" x14ac:dyDescent="0.3">
      <c r="A41" s="51"/>
      <c r="B41" s="24"/>
      <c r="C41" s="24"/>
      <c r="D41" s="24" t="s">
        <v>203</v>
      </c>
      <c r="E41">
        <v>528</v>
      </c>
      <c r="F41">
        <v>73</v>
      </c>
      <c r="G41">
        <v>4</v>
      </c>
      <c r="H41">
        <v>0</v>
      </c>
      <c r="I41">
        <v>82</v>
      </c>
      <c r="J41">
        <v>20</v>
      </c>
      <c r="K41">
        <v>0</v>
      </c>
      <c r="L41">
        <f t="shared" si="11"/>
        <v>687</v>
      </c>
      <c r="M41">
        <f t="shared" si="12"/>
        <v>707</v>
      </c>
      <c r="N41">
        <f t="shared" si="13"/>
        <v>707</v>
      </c>
      <c r="O41" s="67"/>
    </row>
    <row r="42" spans="1:15" ht="14.4" x14ac:dyDescent="0.3">
      <c r="A42" s="51" t="s">
        <v>245</v>
      </c>
      <c r="B42" s="24"/>
      <c r="C42" s="24"/>
      <c r="D42" s="24" t="s">
        <v>242</v>
      </c>
      <c r="E42">
        <v>993</v>
      </c>
      <c r="F42">
        <v>98</v>
      </c>
      <c r="G42">
        <v>25</v>
      </c>
      <c r="H42">
        <v>27</v>
      </c>
      <c r="I42">
        <v>8</v>
      </c>
      <c r="J42">
        <v>9</v>
      </c>
      <c r="K42">
        <v>0</v>
      </c>
      <c r="L42">
        <f t="shared" si="11"/>
        <v>1151</v>
      </c>
      <c r="M42">
        <f t="shared" si="12"/>
        <v>1160</v>
      </c>
      <c r="N42">
        <f t="shared" si="13"/>
        <v>1160</v>
      </c>
      <c r="O42" s="67"/>
    </row>
    <row r="43" spans="1:15" ht="14.4" x14ac:dyDescent="0.3">
      <c r="A43" s="51"/>
      <c r="B43" s="24"/>
      <c r="C43" s="24"/>
      <c r="D43" s="24" t="s">
        <v>243</v>
      </c>
      <c r="E43">
        <v>405</v>
      </c>
      <c r="F43">
        <v>39</v>
      </c>
      <c r="G43">
        <v>10</v>
      </c>
      <c r="H43">
        <v>11</v>
      </c>
      <c r="I43">
        <v>3</v>
      </c>
      <c r="J43">
        <v>9</v>
      </c>
      <c r="K43">
        <v>0</v>
      </c>
      <c r="L43">
        <f t="shared" si="11"/>
        <v>468</v>
      </c>
      <c r="M43">
        <f t="shared" si="12"/>
        <v>477</v>
      </c>
      <c r="N43">
        <f t="shared" si="13"/>
        <v>477</v>
      </c>
      <c r="O43" s="67"/>
    </row>
    <row r="44" spans="1:15" ht="14.4" x14ac:dyDescent="0.3">
      <c r="A44" s="51"/>
      <c r="B44" s="24"/>
      <c r="C44" s="24"/>
      <c r="D44" s="24" t="s">
        <v>203</v>
      </c>
      <c r="E44">
        <v>1398</v>
      </c>
      <c r="F44">
        <v>137</v>
      </c>
      <c r="G44">
        <v>35</v>
      </c>
      <c r="H44">
        <v>38</v>
      </c>
      <c r="I44">
        <v>11</v>
      </c>
      <c r="J44">
        <v>18</v>
      </c>
      <c r="K44">
        <v>0</v>
      </c>
      <c r="L44">
        <f t="shared" si="11"/>
        <v>1619</v>
      </c>
      <c r="M44">
        <f t="shared" si="12"/>
        <v>1637</v>
      </c>
      <c r="N44">
        <f t="shared" si="13"/>
        <v>1637</v>
      </c>
      <c r="O44" s="67"/>
    </row>
    <row r="45" spans="1:15" ht="14.4" x14ac:dyDescent="0.3">
      <c r="A45" s="51" t="s">
        <v>246</v>
      </c>
      <c r="B45" s="24"/>
      <c r="C45" s="24"/>
      <c r="D45" s="24" t="s">
        <v>242</v>
      </c>
      <c r="E45">
        <v>1982</v>
      </c>
      <c r="F45">
        <v>184</v>
      </c>
      <c r="G45">
        <v>22</v>
      </c>
      <c r="H45">
        <v>4</v>
      </c>
      <c r="I45">
        <v>20</v>
      </c>
      <c r="J45">
        <v>32</v>
      </c>
      <c r="K45">
        <v>0</v>
      </c>
      <c r="L45">
        <f t="shared" si="11"/>
        <v>2212</v>
      </c>
      <c r="M45">
        <f t="shared" si="12"/>
        <v>2244</v>
      </c>
      <c r="N45">
        <f t="shared" si="13"/>
        <v>2244</v>
      </c>
      <c r="O45" s="67"/>
    </row>
    <row r="46" spans="1:15" ht="14.4" x14ac:dyDescent="0.3">
      <c r="A46" s="51"/>
      <c r="B46" s="24"/>
      <c r="C46" s="24"/>
      <c r="D46" s="24" t="s">
        <v>243</v>
      </c>
      <c r="E46">
        <v>1536</v>
      </c>
      <c r="F46">
        <v>177</v>
      </c>
      <c r="G46">
        <v>29</v>
      </c>
      <c r="H46">
        <v>8</v>
      </c>
      <c r="I46">
        <v>21</v>
      </c>
      <c r="J46">
        <v>12</v>
      </c>
      <c r="K46">
        <v>0</v>
      </c>
      <c r="L46">
        <f t="shared" si="11"/>
        <v>1771</v>
      </c>
      <c r="M46">
        <f t="shared" si="12"/>
        <v>1783</v>
      </c>
      <c r="N46">
        <f t="shared" si="13"/>
        <v>1783</v>
      </c>
      <c r="O46" s="67"/>
    </row>
    <row r="47" spans="1:15" ht="14.4" x14ac:dyDescent="0.3">
      <c r="A47" s="51"/>
      <c r="B47" s="24"/>
      <c r="C47" s="24"/>
      <c r="D47" s="24" t="s">
        <v>203</v>
      </c>
      <c r="E47">
        <v>3518</v>
      </c>
      <c r="F47">
        <v>361</v>
      </c>
      <c r="G47">
        <v>51</v>
      </c>
      <c r="H47">
        <v>12</v>
      </c>
      <c r="I47">
        <v>41</v>
      </c>
      <c r="J47">
        <v>44</v>
      </c>
      <c r="K47">
        <v>0</v>
      </c>
      <c r="L47">
        <f t="shared" si="11"/>
        <v>3983</v>
      </c>
      <c r="M47">
        <f t="shared" si="12"/>
        <v>4027</v>
      </c>
      <c r="N47">
        <f t="shared" si="13"/>
        <v>4027</v>
      </c>
      <c r="O47" s="67"/>
    </row>
    <row r="48" spans="1:15" ht="14.4" x14ac:dyDescent="0.3">
      <c r="A48" s="51" t="s">
        <v>247</v>
      </c>
      <c r="B48" s="24"/>
      <c r="C48" s="24"/>
      <c r="D48" s="24" t="s">
        <v>242</v>
      </c>
      <c r="E48">
        <v>756</v>
      </c>
      <c r="F48">
        <v>76</v>
      </c>
      <c r="G48">
        <v>13</v>
      </c>
      <c r="H48">
        <v>1</v>
      </c>
      <c r="I48">
        <v>26</v>
      </c>
      <c r="J48">
        <v>8</v>
      </c>
      <c r="K48">
        <v>22</v>
      </c>
      <c r="L48">
        <f t="shared" si="11"/>
        <v>872</v>
      </c>
      <c r="M48">
        <f t="shared" si="12"/>
        <v>880</v>
      </c>
      <c r="N48">
        <f t="shared" si="13"/>
        <v>902</v>
      </c>
      <c r="O48" s="67"/>
    </row>
    <row r="49" spans="1:15" ht="14.4" x14ac:dyDescent="0.3">
      <c r="A49" s="51"/>
      <c r="B49" s="24"/>
      <c r="C49" s="24"/>
      <c r="D49" s="24" t="s">
        <v>243</v>
      </c>
      <c r="E49">
        <v>641</v>
      </c>
      <c r="F49">
        <v>104</v>
      </c>
      <c r="G49">
        <v>8</v>
      </c>
      <c r="H49">
        <v>2</v>
      </c>
      <c r="I49">
        <v>26</v>
      </c>
      <c r="J49">
        <v>6</v>
      </c>
      <c r="K49">
        <v>22</v>
      </c>
      <c r="L49">
        <f t="shared" si="11"/>
        <v>781</v>
      </c>
      <c r="M49">
        <f t="shared" si="12"/>
        <v>787</v>
      </c>
      <c r="N49">
        <f t="shared" si="13"/>
        <v>809</v>
      </c>
      <c r="O49" s="67"/>
    </row>
    <row r="50" spans="1:15" ht="14.4" x14ac:dyDescent="0.3">
      <c r="A50" s="51"/>
      <c r="B50" s="24"/>
      <c r="C50" s="24"/>
      <c r="D50" s="24" t="s">
        <v>203</v>
      </c>
      <c r="E50">
        <v>1397</v>
      </c>
      <c r="F50">
        <v>180</v>
      </c>
      <c r="G50">
        <v>21</v>
      </c>
      <c r="H50">
        <v>3</v>
      </c>
      <c r="I50">
        <v>52</v>
      </c>
      <c r="J50">
        <v>14</v>
      </c>
      <c r="K50">
        <v>44</v>
      </c>
      <c r="L50">
        <f t="shared" si="11"/>
        <v>1653</v>
      </c>
      <c r="M50">
        <f t="shared" si="12"/>
        <v>1667</v>
      </c>
      <c r="N50">
        <f t="shared" si="13"/>
        <v>1711</v>
      </c>
      <c r="O50" s="67"/>
    </row>
    <row r="51" spans="1:15" ht="14.4" x14ac:dyDescent="0.3">
      <c r="A51" s="51" t="s">
        <v>248</v>
      </c>
      <c r="B51" s="24"/>
      <c r="C51" s="24"/>
      <c r="D51" s="24" t="s">
        <v>242</v>
      </c>
      <c r="E51">
        <v>1004</v>
      </c>
      <c r="F51">
        <v>81</v>
      </c>
      <c r="G51">
        <v>9</v>
      </c>
      <c r="H51">
        <v>0</v>
      </c>
      <c r="I51">
        <v>38</v>
      </c>
      <c r="J51">
        <v>1</v>
      </c>
      <c r="K51">
        <v>12</v>
      </c>
      <c r="L51">
        <f t="shared" si="11"/>
        <v>1132</v>
      </c>
      <c r="M51">
        <f t="shared" si="12"/>
        <v>1133</v>
      </c>
      <c r="N51">
        <f t="shared" si="13"/>
        <v>1145</v>
      </c>
      <c r="O51" s="67"/>
    </row>
    <row r="52" spans="1:15" ht="14.4" x14ac:dyDescent="0.3">
      <c r="A52" s="51"/>
      <c r="B52" s="24"/>
      <c r="C52" s="24"/>
      <c r="D52" s="24" t="s">
        <v>243</v>
      </c>
      <c r="E52">
        <v>1014</v>
      </c>
      <c r="F52">
        <v>117</v>
      </c>
      <c r="G52">
        <v>18</v>
      </c>
      <c r="H52">
        <v>1</v>
      </c>
      <c r="I52">
        <v>32</v>
      </c>
      <c r="J52">
        <v>1</v>
      </c>
      <c r="K52">
        <v>11</v>
      </c>
      <c r="L52">
        <f t="shared" si="11"/>
        <v>1182</v>
      </c>
      <c r="M52">
        <f t="shared" si="12"/>
        <v>1183</v>
      </c>
      <c r="N52">
        <f t="shared" si="13"/>
        <v>1194</v>
      </c>
      <c r="O52" s="67"/>
    </row>
    <row r="53" spans="1:15" ht="14.4" x14ac:dyDescent="0.3">
      <c r="A53" s="51"/>
      <c r="B53" s="24"/>
      <c r="C53" s="24"/>
      <c r="D53" s="24" t="s">
        <v>203</v>
      </c>
      <c r="E53">
        <v>2018</v>
      </c>
      <c r="F53">
        <v>198</v>
      </c>
      <c r="G53">
        <v>27</v>
      </c>
      <c r="H53">
        <v>1</v>
      </c>
      <c r="I53">
        <v>70</v>
      </c>
      <c r="J53">
        <v>2</v>
      </c>
      <c r="K53">
        <v>23</v>
      </c>
      <c r="L53">
        <f t="shared" si="11"/>
        <v>2314</v>
      </c>
      <c r="M53">
        <f t="shared" si="12"/>
        <v>2316</v>
      </c>
      <c r="N53">
        <f t="shared" si="13"/>
        <v>2339</v>
      </c>
      <c r="O53" s="67"/>
    </row>
    <row r="54" spans="1:15" ht="14.4" x14ac:dyDescent="0.3">
      <c r="A54" s="51" t="s">
        <v>174</v>
      </c>
      <c r="B54" s="24"/>
      <c r="C54" s="24"/>
      <c r="D54" s="24" t="s">
        <v>242</v>
      </c>
      <c r="E54">
        <v>9497</v>
      </c>
      <c r="F54">
        <v>1055</v>
      </c>
      <c r="G54">
        <v>151</v>
      </c>
      <c r="H54">
        <v>79</v>
      </c>
      <c r="I54">
        <v>148</v>
      </c>
      <c r="J54">
        <v>68</v>
      </c>
      <c r="K54">
        <v>34</v>
      </c>
      <c r="L54">
        <f t="shared" si="11"/>
        <v>10930</v>
      </c>
      <c r="M54">
        <f t="shared" si="12"/>
        <v>10998</v>
      </c>
      <c r="N54">
        <f t="shared" si="13"/>
        <v>11032</v>
      </c>
      <c r="O54" s="67"/>
    </row>
    <row r="55" spans="1:15" ht="14.4" x14ac:dyDescent="0.3">
      <c r="A55" s="51"/>
      <c r="B55" s="24"/>
      <c r="C55" s="24"/>
      <c r="D55" s="24" t="s">
        <v>243</v>
      </c>
      <c r="E55">
        <v>8586</v>
      </c>
      <c r="F55">
        <v>1013</v>
      </c>
      <c r="G55">
        <v>131</v>
      </c>
      <c r="H55">
        <v>70</v>
      </c>
      <c r="I55">
        <v>151</v>
      </c>
      <c r="J55">
        <v>107</v>
      </c>
      <c r="K55">
        <v>33</v>
      </c>
      <c r="L55">
        <f t="shared" si="11"/>
        <v>9951</v>
      </c>
      <c r="M55">
        <f t="shared" si="12"/>
        <v>10058</v>
      </c>
      <c r="N55">
        <f t="shared" si="13"/>
        <v>10091</v>
      </c>
      <c r="O55" s="67"/>
    </row>
    <row r="56" spans="1:15" ht="14.4" x14ac:dyDescent="0.3">
      <c r="A56" s="51"/>
      <c r="B56" s="24"/>
      <c r="C56" s="24"/>
      <c r="D56" s="24" t="s">
        <v>203</v>
      </c>
      <c r="E56">
        <v>18083</v>
      </c>
      <c r="F56">
        <v>2068</v>
      </c>
      <c r="G56">
        <v>282</v>
      </c>
      <c r="H56">
        <v>149</v>
      </c>
      <c r="I56">
        <v>299</v>
      </c>
      <c r="J56">
        <v>175</v>
      </c>
      <c r="K56">
        <v>67</v>
      </c>
      <c r="L56">
        <f t="shared" si="11"/>
        <v>20881</v>
      </c>
      <c r="M56">
        <f t="shared" si="12"/>
        <v>21056</v>
      </c>
      <c r="N56">
        <f t="shared" si="13"/>
        <v>21123</v>
      </c>
      <c r="O56" s="67"/>
    </row>
    <row r="57" spans="1:15" ht="13.8" thickBot="1" x14ac:dyDescent="0.3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pane ySplit="2" topLeftCell="A3" activePane="bottomLeft" state="frozen"/>
      <selection activeCell="Q44" sqref="Q44"/>
      <selection pane="bottomLeft"/>
    </sheetView>
  </sheetViews>
  <sheetFormatPr defaultRowHeight="14.4" x14ac:dyDescent="0.3"/>
  <cols>
    <col min="2" max="7" width="20.33203125" customWidth="1"/>
  </cols>
  <sheetData>
    <row r="1" spans="1:7" x14ac:dyDescent="0.3">
      <c r="A1" s="3" t="s">
        <v>105</v>
      </c>
    </row>
    <row r="2" spans="1:7" x14ac:dyDescent="0.3">
      <c r="A2" t="s">
        <v>23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</row>
    <row r="3" spans="1:7" x14ac:dyDescent="0.3">
      <c r="A3">
        <v>1971</v>
      </c>
      <c r="B3">
        <v>235400</v>
      </c>
      <c r="C3">
        <v>255121</v>
      </c>
      <c r="D3">
        <v>107605</v>
      </c>
      <c r="E3" s="2">
        <v>170310.84256569284</v>
      </c>
      <c r="G3" s="2">
        <v>768436.84256569284</v>
      </c>
    </row>
    <row r="4" spans="1:7" x14ac:dyDescent="0.3">
      <c r="A4">
        <v>1972</v>
      </c>
      <c r="B4">
        <v>235134</v>
      </c>
      <c r="C4">
        <v>263272</v>
      </c>
      <c r="D4">
        <v>97235</v>
      </c>
      <c r="E4" s="2">
        <v>184580.30057124206</v>
      </c>
      <c r="G4" s="2">
        <v>780221.30057124211</v>
      </c>
    </row>
    <row r="5" spans="1:7" x14ac:dyDescent="0.3">
      <c r="A5">
        <v>1973</v>
      </c>
      <c r="B5">
        <v>246354</v>
      </c>
      <c r="C5">
        <v>266776</v>
      </c>
      <c r="D5">
        <v>114029</v>
      </c>
      <c r="E5" s="2">
        <v>193488.90563081444</v>
      </c>
      <c r="G5" s="2">
        <v>820647.90563081438</v>
      </c>
    </row>
    <row r="6" spans="1:7" x14ac:dyDescent="0.3">
      <c r="A6">
        <v>1974</v>
      </c>
      <c r="B6">
        <v>227063</v>
      </c>
      <c r="C6">
        <v>249775</v>
      </c>
      <c r="D6">
        <v>126610</v>
      </c>
      <c r="E6" s="2">
        <v>191887.9275991513</v>
      </c>
      <c r="G6" s="2">
        <v>795335.92759915127</v>
      </c>
    </row>
    <row r="7" spans="1:7" x14ac:dyDescent="0.3">
      <c r="A7">
        <v>1975</v>
      </c>
      <c r="B7">
        <v>237599</v>
      </c>
      <c r="C7">
        <v>268204</v>
      </c>
      <c r="D7">
        <v>127097</v>
      </c>
      <c r="E7" s="2">
        <v>207742.50941733312</v>
      </c>
      <c r="G7" s="2">
        <v>840642.50941733317</v>
      </c>
    </row>
    <row r="8" spans="1:7" x14ac:dyDescent="0.3">
      <c r="A8">
        <v>1976</v>
      </c>
      <c r="B8">
        <v>210859</v>
      </c>
      <c r="C8">
        <v>256805</v>
      </c>
      <c r="D8">
        <v>134401</v>
      </c>
      <c r="E8" s="2">
        <v>219760.39125183615</v>
      </c>
      <c r="G8" s="2">
        <v>821825.3912518362</v>
      </c>
    </row>
    <row r="9" spans="1:7" x14ac:dyDescent="0.3">
      <c r="A9">
        <v>1977</v>
      </c>
      <c r="B9">
        <v>216410</v>
      </c>
      <c r="C9">
        <v>261454</v>
      </c>
      <c r="D9">
        <v>135360</v>
      </c>
      <c r="E9" s="2">
        <v>228439.79608291169</v>
      </c>
      <c r="G9" s="2">
        <v>841663.79608291166</v>
      </c>
    </row>
    <row r="10" spans="1:7" x14ac:dyDescent="0.3">
      <c r="A10">
        <v>1978</v>
      </c>
      <c r="B10">
        <v>227190</v>
      </c>
      <c r="C10">
        <v>273420</v>
      </c>
      <c r="D10">
        <v>145263</v>
      </c>
      <c r="E10" s="2">
        <v>232209.99644197815</v>
      </c>
      <c r="G10" s="2">
        <v>878082.99644197815</v>
      </c>
    </row>
    <row r="11" spans="1:7" x14ac:dyDescent="0.3">
      <c r="A11">
        <v>1979</v>
      </c>
      <c r="B11">
        <v>232362</v>
      </c>
      <c r="C11">
        <v>285707</v>
      </c>
      <c r="D11">
        <v>142560</v>
      </c>
      <c r="E11" s="2">
        <v>243402.73135302757</v>
      </c>
      <c r="G11" s="2">
        <v>904031.73135302751</v>
      </c>
    </row>
    <row r="12" spans="1:7" x14ac:dyDescent="0.3">
      <c r="A12">
        <v>1980</v>
      </c>
      <c r="B12">
        <v>234146</v>
      </c>
      <c r="C12">
        <v>294982</v>
      </c>
      <c r="D12">
        <v>140242</v>
      </c>
      <c r="E12" s="2">
        <v>258825.95136282028</v>
      </c>
      <c r="G12" s="2">
        <v>928195.95136282034</v>
      </c>
    </row>
    <row r="13" spans="1:7" x14ac:dyDescent="0.3">
      <c r="A13">
        <v>1981</v>
      </c>
      <c r="B13">
        <v>234884</v>
      </c>
      <c r="C13">
        <v>294847</v>
      </c>
      <c r="D13">
        <v>148645</v>
      </c>
      <c r="E13" s="2">
        <v>262853.80212175613</v>
      </c>
      <c r="G13" s="2">
        <v>941229.80212175613</v>
      </c>
    </row>
    <row r="14" spans="1:7" x14ac:dyDescent="0.3">
      <c r="A14">
        <v>1982</v>
      </c>
      <c r="B14">
        <v>232177</v>
      </c>
      <c r="C14">
        <v>304971</v>
      </c>
      <c r="D14">
        <v>158840</v>
      </c>
      <c r="E14" s="2">
        <v>276340.20078341768</v>
      </c>
      <c r="G14" s="2">
        <v>972328.20078341768</v>
      </c>
    </row>
    <row r="15" spans="1:7" x14ac:dyDescent="0.3">
      <c r="A15">
        <v>1983</v>
      </c>
      <c r="B15">
        <v>245224</v>
      </c>
      <c r="C15">
        <v>312887</v>
      </c>
      <c r="D15">
        <v>164491</v>
      </c>
      <c r="E15" s="2">
        <v>309108.46022523259</v>
      </c>
      <c r="G15" s="2">
        <v>1031710.4602252326</v>
      </c>
    </row>
    <row r="16" spans="1:7" x14ac:dyDescent="0.3">
      <c r="A16">
        <v>1984</v>
      </c>
      <c r="B16">
        <v>253360</v>
      </c>
      <c r="C16">
        <v>322985</v>
      </c>
      <c r="D16">
        <v>175082</v>
      </c>
      <c r="E16" s="2">
        <v>330384.94519340619</v>
      </c>
      <c r="G16" s="2">
        <v>1081811.9451934062</v>
      </c>
    </row>
    <row r="17" spans="1:7" x14ac:dyDescent="0.3">
      <c r="A17">
        <v>1985</v>
      </c>
      <c r="B17">
        <v>262094</v>
      </c>
      <c r="C17">
        <v>339800</v>
      </c>
      <c r="D17">
        <v>191034</v>
      </c>
      <c r="E17" s="2">
        <v>356163.03215276648</v>
      </c>
      <c r="G17" s="2">
        <v>1149091.0321527664</v>
      </c>
    </row>
    <row r="18" spans="1:7" x14ac:dyDescent="0.3">
      <c r="A18">
        <v>1986</v>
      </c>
      <c r="B18">
        <v>270919</v>
      </c>
      <c r="C18">
        <v>358034</v>
      </c>
      <c r="D18">
        <v>201631</v>
      </c>
      <c r="E18" s="2">
        <v>382382.57261302433</v>
      </c>
      <c r="G18" s="2">
        <v>1212966.5726130244</v>
      </c>
    </row>
    <row r="19" spans="1:7" x14ac:dyDescent="0.3">
      <c r="A19">
        <v>1987</v>
      </c>
      <c r="B19">
        <v>271712</v>
      </c>
      <c r="C19">
        <v>369891</v>
      </c>
      <c r="D19">
        <v>211507</v>
      </c>
      <c r="E19" s="2">
        <v>400856.36249387951</v>
      </c>
      <c r="G19" s="2">
        <v>1253966.3624938796</v>
      </c>
    </row>
    <row r="20" spans="1:7" x14ac:dyDescent="0.3">
      <c r="A20">
        <v>1988</v>
      </c>
      <c r="B20">
        <v>275674</v>
      </c>
      <c r="C20">
        <v>371408</v>
      </c>
      <c r="D20">
        <v>210326</v>
      </c>
      <c r="E20" s="2">
        <v>417889.08790598984</v>
      </c>
      <c r="G20" s="2">
        <v>1275297.08790599</v>
      </c>
    </row>
    <row r="21" spans="1:7" x14ac:dyDescent="0.3">
      <c r="A21">
        <v>1989</v>
      </c>
      <c r="B21">
        <v>275618</v>
      </c>
      <c r="C21">
        <v>374773</v>
      </c>
      <c r="D21">
        <v>218965</v>
      </c>
      <c r="E21" s="2">
        <v>434681.90063652687</v>
      </c>
      <c r="G21" s="2">
        <v>1304037.9006365268</v>
      </c>
    </row>
    <row r="22" spans="1:7" x14ac:dyDescent="0.3">
      <c r="A22">
        <v>1990</v>
      </c>
      <c r="B22">
        <v>272787</v>
      </c>
      <c r="C22">
        <v>373105</v>
      </c>
      <c r="D22">
        <v>216070</v>
      </c>
      <c r="E22" s="2">
        <v>433372.36455035093</v>
      </c>
      <c r="G22" s="2">
        <v>1295334.3645503509</v>
      </c>
    </row>
    <row r="23" spans="1:7" x14ac:dyDescent="0.3">
      <c r="A23">
        <v>1991</v>
      </c>
      <c r="B23">
        <v>264825</v>
      </c>
      <c r="C23">
        <v>372456</v>
      </c>
      <c r="D23">
        <v>211891</v>
      </c>
      <c r="E23" s="2">
        <v>431359.02562428592</v>
      </c>
      <c r="G23" s="2">
        <v>1280531.0256242859</v>
      </c>
    </row>
    <row r="24" spans="1:7" x14ac:dyDescent="0.3">
      <c r="A24">
        <v>1992</v>
      </c>
      <c r="B24">
        <v>261581</v>
      </c>
      <c r="C24">
        <v>362685</v>
      </c>
      <c r="D24">
        <v>209514</v>
      </c>
      <c r="E24" s="2">
        <v>425415.91852456343</v>
      </c>
      <c r="G24" s="2">
        <v>1259195.9185245633</v>
      </c>
    </row>
    <row r="25" spans="1:7" x14ac:dyDescent="0.3">
      <c r="A25">
        <v>1993</v>
      </c>
      <c r="B25">
        <v>253326</v>
      </c>
      <c r="C25">
        <v>351070</v>
      </c>
      <c r="D25">
        <v>205548</v>
      </c>
      <c r="E25" s="2">
        <v>422628.69015831564</v>
      </c>
      <c r="G25" s="2">
        <v>1232572.6901583157</v>
      </c>
    </row>
    <row r="26" spans="1:7" x14ac:dyDescent="0.3">
      <c r="A26">
        <v>1994</v>
      </c>
      <c r="B26">
        <v>257900</v>
      </c>
      <c r="C26">
        <v>354106</v>
      </c>
      <c r="D26">
        <v>208093</v>
      </c>
      <c r="E26" s="2">
        <v>426288.59010935202</v>
      </c>
      <c r="G26" s="2">
        <v>1246387.590109352</v>
      </c>
    </row>
    <row r="27" spans="1:7" x14ac:dyDescent="0.3">
      <c r="A27">
        <v>1995</v>
      </c>
      <c r="B27">
        <v>256572</v>
      </c>
      <c r="C27">
        <v>353876</v>
      </c>
      <c r="D27">
        <v>210913</v>
      </c>
      <c r="E27" s="2">
        <v>432847.88692671782</v>
      </c>
      <c r="G27" s="2">
        <v>1254208.8869267178</v>
      </c>
    </row>
    <row r="28" spans="1:7" x14ac:dyDescent="0.3">
      <c r="A28">
        <v>1996</v>
      </c>
      <c r="B28">
        <v>260728</v>
      </c>
      <c r="C28">
        <v>357988</v>
      </c>
      <c r="D28">
        <v>214494</v>
      </c>
      <c r="E28" s="2">
        <v>443287.89077852131</v>
      </c>
      <c r="G28" s="2">
        <v>1276497.8907785213</v>
      </c>
    </row>
    <row r="29" spans="1:7" x14ac:dyDescent="0.3">
      <c r="A29">
        <v>1997</v>
      </c>
      <c r="B29">
        <v>260747</v>
      </c>
      <c r="C29">
        <v>360945</v>
      </c>
      <c r="D29">
        <v>220832</v>
      </c>
      <c r="E29" s="2">
        <v>455884.97502856213</v>
      </c>
      <c r="G29" s="2">
        <v>1298408.9750285621</v>
      </c>
    </row>
    <row r="30" spans="1:7" x14ac:dyDescent="0.3">
      <c r="A30">
        <v>1998</v>
      </c>
      <c r="B30">
        <v>262297</v>
      </c>
      <c r="C30">
        <v>371713</v>
      </c>
      <c r="D30">
        <v>228781</v>
      </c>
      <c r="E30" s="2">
        <v>474624.11052717478</v>
      </c>
      <c r="G30" s="2">
        <v>1337415.1105271748</v>
      </c>
    </row>
    <row r="31" spans="1:7" x14ac:dyDescent="0.3">
      <c r="A31">
        <v>1999</v>
      </c>
      <c r="B31">
        <v>261683</v>
      </c>
      <c r="C31">
        <v>373570</v>
      </c>
      <c r="D31">
        <v>234565</v>
      </c>
      <c r="E31" s="2">
        <v>496349.43535172188</v>
      </c>
      <c r="G31" s="2">
        <v>1366167.4353517219</v>
      </c>
    </row>
    <row r="32" spans="1:7" x14ac:dyDescent="0.3">
      <c r="A32">
        <v>2000</v>
      </c>
      <c r="B32">
        <v>262031</v>
      </c>
      <c r="C32">
        <v>372888</v>
      </c>
      <c r="D32">
        <v>238437</v>
      </c>
      <c r="E32" s="2">
        <v>505098.81873673899</v>
      </c>
      <c r="G32" s="2">
        <v>1378454.818736739</v>
      </c>
    </row>
    <row r="33" spans="1:7" x14ac:dyDescent="0.3">
      <c r="A33">
        <v>2001</v>
      </c>
      <c r="B33">
        <v>262260</v>
      </c>
      <c r="C33">
        <v>378247</v>
      </c>
      <c r="D33">
        <v>241207</v>
      </c>
      <c r="E33" s="2">
        <v>511901.61478700832</v>
      </c>
      <c r="G33" s="2">
        <v>1393615.6147870084</v>
      </c>
    </row>
    <row r="34" spans="1:7" x14ac:dyDescent="0.3">
      <c r="A34">
        <v>2002</v>
      </c>
      <c r="B34">
        <v>254927</v>
      </c>
      <c r="C34">
        <v>374849</v>
      </c>
      <c r="D34">
        <v>240817</v>
      </c>
      <c r="E34" s="2">
        <v>516083.42033621675</v>
      </c>
      <c r="G34" s="2">
        <v>1386676.4203362167</v>
      </c>
    </row>
    <row r="35" spans="1:7" x14ac:dyDescent="0.3">
      <c r="A35">
        <v>2003</v>
      </c>
      <c r="B35">
        <v>254704</v>
      </c>
      <c r="C35">
        <v>370580</v>
      </c>
      <c r="D35">
        <v>245303</v>
      </c>
      <c r="E35" s="2">
        <v>526739.03939937986</v>
      </c>
      <c r="G35" s="2">
        <v>1397326.0393993799</v>
      </c>
    </row>
    <row r="36" spans="1:7" x14ac:dyDescent="0.3">
      <c r="A36">
        <v>2004</v>
      </c>
      <c r="B36">
        <v>255416</v>
      </c>
      <c r="C36">
        <v>375114</v>
      </c>
      <c r="D36">
        <v>245191</v>
      </c>
      <c r="E36" s="2">
        <v>533534.29691529297</v>
      </c>
      <c r="G36" s="2">
        <v>1409255.296915293</v>
      </c>
    </row>
    <row r="37" spans="1:7" x14ac:dyDescent="0.3">
      <c r="A37">
        <v>2005</v>
      </c>
      <c r="B37">
        <v>251723</v>
      </c>
      <c r="C37">
        <v>372080</v>
      </c>
      <c r="D37">
        <v>245390</v>
      </c>
      <c r="E37" s="2">
        <v>539303.02591806755</v>
      </c>
      <c r="G37" s="2">
        <v>1408496.0259180674</v>
      </c>
    </row>
    <row r="38" spans="1:7" x14ac:dyDescent="0.3">
      <c r="A38">
        <v>2006</v>
      </c>
      <c r="B38">
        <v>253392</v>
      </c>
      <c r="C38">
        <v>372998</v>
      </c>
      <c r="D38">
        <v>246997</v>
      </c>
      <c r="E38" s="2">
        <v>544606.08692671778</v>
      </c>
      <c r="G38" s="2">
        <v>1417993.0869267178</v>
      </c>
    </row>
    <row r="39" spans="1:7" x14ac:dyDescent="0.3">
      <c r="A39">
        <v>2007</v>
      </c>
      <c r="B39">
        <v>251451</v>
      </c>
      <c r="C39">
        <v>369537</v>
      </c>
      <c r="D39">
        <v>248828</v>
      </c>
      <c r="E39" s="2">
        <v>556864.54300636519</v>
      </c>
      <c r="G39" s="2">
        <v>1426680.5430063652</v>
      </c>
    </row>
    <row r="40" spans="1:7" x14ac:dyDescent="0.3">
      <c r="A40">
        <v>2008</v>
      </c>
      <c r="B40">
        <v>243129</v>
      </c>
      <c r="C40">
        <v>363396</v>
      </c>
      <c r="D40">
        <v>244542</v>
      </c>
      <c r="E40" s="2">
        <v>552830.49201893259</v>
      </c>
      <c r="G40" s="2">
        <v>1403897.4920189325</v>
      </c>
    </row>
    <row r="41" spans="1:7" x14ac:dyDescent="0.3">
      <c r="A41">
        <v>2009</v>
      </c>
      <c r="B41">
        <v>239612</v>
      </c>
      <c r="C41">
        <v>357411</v>
      </c>
      <c r="D41">
        <v>242001</v>
      </c>
      <c r="E41" s="2">
        <v>555690.51744736405</v>
      </c>
      <c r="G41" s="2">
        <v>1394714.5174473641</v>
      </c>
    </row>
    <row r="42" spans="1:7" x14ac:dyDescent="0.3">
      <c r="A42">
        <v>2010</v>
      </c>
      <c r="B42">
        <v>237821</v>
      </c>
      <c r="C42">
        <v>354099</v>
      </c>
      <c r="D42">
        <v>246343</v>
      </c>
      <c r="E42" s="2">
        <v>565917.25878896681</v>
      </c>
      <c r="F42" s="2">
        <v>616884.25878896681</v>
      </c>
      <c r="G42" s="2">
        <v>1404180.2587889668</v>
      </c>
    </row>
    <row r="43" spans="1:7" x14ac:dyDescent="0.3">
      <c r="A43">
        <v>2011</v>
      </c>
      <c r="B43">
        <v>235535</v>
      </c>
      <c r="C43">
        <v>353433</v>
      </c>
      <c r="D43">
        <v>248606</v>
      </c>
      <c r="E43" s="2">
        <v>571775.68366247753</v>
      </c>
      <c r="F43" s="2">
        <v>627096.68366247753</v>
      </c>
      <c r="G43" s="2">
        <v>1409349.6836624774</v>
      </c>
    </row>
    <row r="44" spans="1:7" x14ac:dyDescent="0.3">
      <c r="A44">
        <v>2012</v>
      </c>
      <c r="B44">
        <v>231291</v>
      </c>
      <c r="C44">
        <v>347641</v>
      </c>
      <c r="D44">
        <v>246682</v>
      </c>
      <c r="E44" s="2">
        <v>578440.17300473317</v>
      </c>
      <c r="F44" s="2">
        <v>630768.17300473317</v>
      </c>
      <c r="G44" s="2">
        <v>1404054.1730047332</v>
      </c>
    </row>
    <row r="45" spans="1:7" x14ac:dyDescent="0.3">
      <c r="A45">
        <v>2013</v>
      </c>
      <c r="B45">
        <v>224763</v>
      </c>
      <c r="C45">
        <v>343562</v>
      </c>
      <c r="D45">
        <v>241755</v>
      </c>
      <c r="E45" s="2">
        <v>571497.60904194554</v>
      </c>
      <c r="F45" s="2">
        <v>627806.60904194554</v>
      </c>
      <c r="G45" s="2">
        <v>1381577.6090419455</v>
      </c>
    </row>
    <row r="46" spans="1:7" x14ac:dyDescent="0.3">
      <c r="A46">
        <v>2014</v>
      </c>
      <c r="B46">
        <v>222832</v>
      </c>
      <c r="C46">
        <v>337891</v>
      </c>
      <c r="D46">
        <v>242703</v>
      </c>
      <c r="E46" s="2">
        <v>576680.2399216583</v>
      </c>
      <c r="F46" s="2">
        <v>631756.2399216583</v>
      </c>
      <c r="G46" s="2">
        <v>1380106.2399216583</v>
      </c>
    </row>
    <row r="47" spans="1:7" x14ac:dyDescent="0.3">
      <c r="A47">
        <v>2015</v>
      </c>
      <c r="B47">
        <v>217098</v>
      </c>
      <c r="C47">
        <v>340296</v>
      </c>
      <c r="D47">
        <v>242310</v>
      </c>
      <c r="E47" s="2">
        <v>583421</v>
      </c>
      <c r="F47" s="2">
        <v>640706</v>
      </c>
      <c r="G47" s="2">
        <v>1383125</v>
      </c>
    </row>
    <row r="48" spans="1:7" x14ac:dyDescent="0.3">
      <c r="A48">
        <v>2016</v>
      </c>
      <c r="B48">
        <v>214916</v>
      </c>
      <c r="C48">
        <v>342565</v>
      </c>
      <c r="D48">
        <v>232104</v>
      </c>
      <c r="E48" s="2">
        <v>564310</v>
      </c>
      <c r="F48" s="2">
        <v>622112</v>
      </c>
      <c r="G48" s="2">
        <v>1353895</v>
      </c>
    </row>
    <row r="49" spans="1:7" x14ac:dyDescent="0.3">
      <c r="A49">
        <v>2017</v>
      </c>
      <c r="B49">
        <v>200107</v>
      </c>
      <c r="C49">
        <v>327202</v>
      </c>
      <c r="D49">
        <v>246372</v>
      </c>
      <c r="E49" s="2">
        <v>597579</v>
      </c>
      <c r="F49" s="2">
        <v>662912</v>
      </c>
      <c r="G49" s="2">
        <v>1371260</v>
      </c>
    </row>
    <row r="50" spans="1:7" x14ac:dyDescent="0.3">
      <c r="A50">
        <v>2018</v>
      </c>
      <c r="B50">
        <v>187172</v>
      </c>
      <c r="C50">
        <v>322432</v>
      </c>
      <c r="D50">
        <v>243493</v>
      </c>
      <c r="E50">
        <v>589613</v>
      </c>
      <c r="F50">
        <v>656787</v>
      </c>
      <c r="G50">
        <f t="shared" ref="G50" si="0">SUM($B50:$E50)</f>
        <v>1342710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pane ySplit="2" topLeftCell="A3" activePane="bottomLeft" state="frozen"/>
      <selection activeCell="D61" sqref="D61"/>
      <selection pane="bottomLeft"/>
    </sheetView>
  </sheetViews>
  <sheetFormatPr defaultRowHeight="14.4" x14ac:dyDescent="0.3"/>
  <cols>
    <col min="2" max="10" width="16.21875" customWidth="1"/>
  </cols>
  <sheetData>
    <row r="1" spans="1:10" x14ac:dyDescent="0.3">
      <c r="A1" s="65" t="s">
        <v>111</v>
      </c>
    </row>
    <row r="2" spans="1:10" s="14" customFormat="1" x14ac:dyDescent="0.3">
      <c r="A2" s="14" t="s">
        <v>23</v>
      </c>
      <c r="B2" s="14" t="s">
        <v>112</v>
      </c>
      <c r="C2" s="14" t="s">
        <v>113</v>
      </c>
      <c r="D2" s="14" t="s">
        <v>114</v>
      </c>
      <c r="E2" s="14" t="s">
        <v>115</v>
      </c>
      <c r="F2" s="14" t="s">
        <v>116</v>
      </c>
      <c r="G2" s="14" t="s">
        <v>117</v>
      </c>
      <c r="H2" s="14" t="s">
        <v>118</v>
      </c>
      <c r="I2" s="14" t="s">
        <v>119</v>
      </c>
      <c r="J2" s="14" t="s">
        <v>120</v>
      </c>
    </row>
    <row r="3" spans="1:10" x14ac:dyDescent="0.3">
      <c r="A3">
        <v>1971</v>
      </c>
      <c r="B3">
        <v>26304</v>
      </c>
      <c r="C3">
        <v>28883</v>
      </c>
      <c r="D3">
        <v>8741</v>
      </c>
      <c r="E3">
        <v>22866</v>
      </c>
      <c r="F3">
        <v>26325</v>
      </c>
      <c r="G3">
        <v>8496</v>
      </c>
      <c r="H3">
        <v>34459</v>
      </c>
      <c r="I3">
        <v>47742</v>
      </c>
      <c r="J3">
        <v>31584</v>
      </c>
    </row>
    <row r="4" spans="1:10" x14ac:dyDescent="0.3">
      <c r="A4">
        <v>1972</v>
      </c>
      <c r="B4">
        <v>26352</v>
      </c>
      <c r="C4">
        <v>25865</v>
      </c>
      <c r="D4">
        <v>8197</v>
      </c>
      <c r="E4">
        <v>23958</v>
      </c>
      <c r="F4">
        <v>27330</v>
      </c>
      <c r="G4">
        <v>11355</v>
      </c>
      <c r="H4">
        <v>34088</v>
      </c>
      <c r="I4">
        <v>44248</v>
      </c>
      <c r="J4">
        <v>33741</v>
      </c>
    </row>
    <row r="5" spans="1:10" x14ac:dyDescent="0.3">
      <c r="A5">
        <v>1973</v>
      </c>
      <c r="B5">
        <v>26148</v>
      </c>
      <c r="C5">
        <v>29113</v>
      </c>
      <c r="D5">
        <v>8988</v>
      </c>
      <c r="E5">
        <v>23859</v>
      </c>
      <c r="F5">
        <v>25838</v>
      </c>
      <c r="G5">
        <v>10857</v>
      </c>
      <c r="H5">
        <v>37109</v>
      </c>
      <c r="I5">
        <v>48152</v>
      </c>
      <c r="J5">
        <v>36290</v>
      </c>
    </row>
    <row r="6" spans="1:10" x14ac:dyDescent="0.3">
      <c r="A6">
        <v>1974</v>
      </c>
      <c r="B6">
        <v>24062</v>
      </c>
      <c r="C6">
        <v>27555</v>
      </c>
      <c r="D6">
        <v>7924</v>
      </c>
      <c r="E6">
        <v>20069</v>
      </c>
      <c r="F6">
        <v>28428</v>
      </c>
      <c r="G6">
        <v>10703</v>
      </c>
      <c r="H6">
        <v>38517</v>
      </c>
      <c r="I6">
        <v>36269</v>
      </c>
      <c r="J6">
        <v>33536</v>
      </c>
    </row>
    <row r="7" spans="1:10" x14ac:dyDescent="0.3">
      <c r="A7">
        <v>1975</v>
      </c>
      <c r="B7">
        <v>24834</v>
      </c>
      <c r="C7">
        <v>29947</v>
      </c>
      <c r="D7">
        <v>9166</v>
      </c>
      <c r="E7">
        <v>24677</v>
      </c>
      <c r="F7">
        <v>27892</v>
      </c>
      <c r="G7">
        <v>10420</v>
      </c>
      <c r="H7">
        <v>40334</v>
      </c>
      <c r="I7">
        <v>30938</v>
      </c>
      <c r="J7">
        <v>39391</v>
      </c>
    </row>
    <row r="8" spans="1:10" x14ac:dyDescent="0.3">
      <c r="A8">
        <v>1976</v>
      </c>
      <c r="B8">
        <v>18485</v>
      </c>
      <c r="C8">
        <v>28400</v>
      </c>
      <c r="D8">
        <v>6962</v>
      </c>
      <c r="E8">
        <v>21915</v>
      </c>
      <c r="F8">
        <v>25272</v>
      </c>
      <c r="G8">
        <v>9438</v>
      </c>
      <c r="H8">
        <v>36365</v>
      </c>
      <c r="I8">
        <v>26404</v>
      </c>
      <c r="J8">
        <v>37618</v>
      </c>
    </row>
    <row r="9" spans="1:10" x14ac:dyDescent="0.3">
      <c r="A9">
        <v>1977</v>
      </c>
      <c r="B9">
        <v>20552</v>
      </c>
      <c r="C9">
        <v>30599</v>
      </c>
      <c r="D9">
        <v>7311</v>
      </c>
      <c r="E9">
        <v>21825</v>
      </c>
      <c r="F9">
        <v>26315</v>
      </c>
      <c r="G9">
        <v>9334</v>
      </c>
      <c r="H9">
        <v>37763</v>
      </c>
      <c r="I9">
        <v>27611</v>
      </c>
      <c r="J9">
        <v>35100</v>
      </c>
    </row>
    <row r="10" spans="1:10" x14ac:dyDescent="0.3">
      <c r="A10">
        <v>1978</v>
      </c>
      <c r="B10">
        <v>22700</v>
      </c>
      <c r="C10">
        <v>34663</v>
      </c>
      <c r="D10">
        <v>7955</v>
      </c>
      <c r="E10">
        <v>23640</v>
      </c>
      <c r="F10">
        <v>30014</v>
      </c>
      <c r="G10">
        <v>9168</v>
      </c>
      <c r="H10">
        <v>33911</v>
      </c>
      <c r="I10">
        <v>27715</v>
      </c>
      <c r="J10">
        <v>37424</v>
      </c>
    </row>
    <row r="11" spans="1:10" x14ac:dyDescent="0.3">
      <c r="A11">
        <v>1979</v>
      </c>
      <c r="B11">
        <v>21573</v>
      </c>
      <c r="C11">
        <v>35392</v>
      </c>
      <c r="D11">
        <v>8285</v>
      </c>
      <c r="E11">
        <v>23825</v>
      </c>
      <c r="F11">
        <v>28423</v>
      </c>
      <c r="G11">
        <v>9610</v>
      </c>
      <c r="H11">
        <v>37782</v>
      </c>
      <c r="I11">
        <v>27818</v>
      </c>
      <c r="J11">
        <v>39654</v>
      </c>
    </row>
    <row r="12" spans="1:10" x14ac:dyDescent="0.3">
      <c r="A12">
        <v>1980</v>
      </c>
      <c r="B12">
        <v>22775</v>
      </c>
      <c r="C12">
        <v>38930</v>
      </c>
      <c r="D12">
        <v>8501</v>
      </c>
      <c r="E12">
        <v>23432</v>
      </c>
      <c r="F12">
        <v>27957</v>
      </c>
      <c r="G12">
        <v>7633</v>
      </c>
      <c r="H12">
        <v>36696</v>
      </c>
      <c r="I12">
        <v>27530</v>
      </c>
      <c r="J12">
        <v>40692</v>
      </c>
    </row>
    <row r="13" spans="1:10" x14ac:dyDescent="0.3">
      <c r="A13">
        <v>1981</v>
      </c>
      <c r="B13">
        <v>21966</v>
      </c>
      <c r="C13">
        <v>37812</v>
      </c>
      <c r="D13">
        <v>8006</v>
      </c>
      <c r="E13">
        <v>23967</v>
      </c>
      <c r="F13">
        <v>27445</v>
      </c>
      <c r="G13">
        <v>8488</v>
      </c>
      <c r="H13">
        <v>38469</v>
      </c>
      <c r="I13">
        <v>28952</v>
      </c>
      <c r="J13">
        <v>39779</v>
      </c>
    </row>
    <row r="14" spans="1:10" x14ac:dyDescent="0.3">
      <c r="A14">
        <v>1982</v>
      </c>
      <c r="B14">
        <v>22624</v>
      </c>
      <c r="C14">
        <v>38548</v>
      </c>
      <c r="D14">
        <v>8855</v>
      </c>
      <c r="E14">
        <v>23750</v>
      </c>
      <c r="F14">
        <v>26412</v>
      </c>
      <c r="G14">
        <v>8440</v>
      </c>
      <c r="H14">
        <v>39174</v>
      </c>
      <c r="I14">
        <v>26414</v>
      </c>
      <c r="J14">
        <v>37960</v>
      </c>
    </row>
    <row r="15" spans="1:10" x14ac:dyDescent="0.3">
      <c r="A15">
        <v>1983</v>
      </c>
      <c r="B15">
        <v>22146</v>
      </c>
      <c r="C15">
        <v>42753</v>
      </c>
      <c r="D15">
        <v>9351</v>
      </c>
      <c r="E15">
        <v>26130</v>
      </c>
      <c r="F15">
        <v>28331</v>
      </c>
      <c r="G15">
        <v>8743</v>
      </c>
      <c r="H15">
        <v>39688</v>
      </c>
      <c r="I15">
        <v>26578</v>
      </c>
      <c r="J15">
        <v>41504</v>
      </c>
    </row>
    <row r="16" spans="1:10" x14ac:dyDescent="0.3">
      <c r="A16">
        <v>1984</v>
      </c>
      <c r="B16">
        <v>22589</v>
      </c>
      <c r="C16">
        <v>45785</v>
      </c>
      <c r="D16">
        <v>9107</v>
      </c>
      <c r="E16">
        <v>26826</v>
      </c>
      <c r="F16">
        <v>29127</v>
      </c>
      <c r="G16">
        <v>7872</v>
      </c>
      <c r="H16">
        <v>39437</v>
      </c>
      <c r="I16">
        <v>29424</v>
      </c>
      <c r="J16">
        <v>43193</v>
      </c>
    </row>
    <row r="17" spans="1:10" x14ac:dyDescent="0.3">
      <c r="A17">
        <v>1985</v>
      </c>
      <c r="B17">
        <v>23697</v>
      </c>
      <c r="C17">
        <v>46101</v>
      </c>
      <c r="D17">
        <v>9433</v>
      </c>
      <c r="E17">
        <v>27950</v>
      </c>
      <c r="F17">
        <v>29990</v>
      </c>
      <c r="G17">
        <v>8212</v>
      </c>
      <c r="H17">
        <v>42453</v>
      </c>
      <c r="I17">
        <v>28905</v>
      </c>
      <c r="J17">
        <v>45353</v>
      </c>
    </row>
    <row r="18" spans="1:10" x14ac:dyDescent="0.3">
      <c r="A18">
        <v>1986</v>
      </c>
      <c r="B18">
        <v>25395</v>
      </c>
      <c r="C18">
        <v>47311</v>
      </c>
      <c r="D18">
        <v>10555</v>
      </c>
      <c r="E18">
        <v>29312</v>
      </c>
      <c r="F18">
        <v>30221</v>
      </c>
      <c r="G18">
        <v>8206</v>
      </c>
      <c r="H18">
        <v>42880</v>
      </c>
      <c r="I18">
        <v>30762</v>
      </c>
      <c r="J18">
        <v>46277</v>
      </c>
    </row>
    <row r="19" spans="1:10" x14ac:dyDescent="0.3">
      <c r="A19">
        <v>1987</v>
      </c>
      <c r="B19">
        <v>22622</v>
      </c>
      <c r="C19">
        <v>49719</v>
      </c>
      <c r="D19">
        <v>9957</v>
      </c>
      <c r="E19">
        <v>28727</v>
      </c>
      <c r="F19">
        <v>30367</v>
      </c>
      <c r="G19">
        <v>7493</v>
      </c>
      <c r="H19">
        <v>44469</v>
      </c>
      <c r="I19">
        <v>25297</v>
      </c>
      <c r="J19">
        <v>53061</v>
      </c>
    </row>
    <row r="20" spans="1:10" x14ac:dyDescent="0.3">
      <c r="A20">
        <v>1988</v>
      </c>
      <c r="B20">
        <v>24861</v>
      </c>
      <c r="C20">
        <v>49622</v>
      </c>
      <c r="D20">
        <v>10317</v>
      </c>
      <c r="E20">
        <v>22473</v>
      </c>
      <c r="F20">
        <v>29650</v>
      </c>
      <c r="G20">
        <v>7659</v>
      </c>
      <c r="H20">
        <v>45119</v>
      </c>
      <c r="I20">
        <v>35031</v>
      </c>
      <c r="J20">
        <v>50942</v>
      </c>
    </row>
    <row r="21" spans="1:10" x14ac:dyDescent="0.3">
      <c r="A21">
        <v>1989</v>
      </c>
      <c r="B21">
        <v>23757</v>
      </c>
      <c r="C21">
        <v>52386</v>
      </c>
      <c r="D21">
        <v>11849</v>
      </c>
      <c r="E21">
        <v>21268</v>
      </c>
      <c r="F21">
        <v>29985</v>
      </c>
      <c r="G21">
        <v>6467</v>
      </c>
      <c r="H21">
        <v>44084</v>
      </c>
      <c r="I21">
        <v>36181</v>
      </c>
      <c r="J21">
        <v>49641</v>
      </c>
    </row>
    <row r="22" spans="1:10" x14ac:dyDescent="0.3">
      <c r="A22">
        <v>1990</v>
      </c>
      <c r="B22">
        <v>22343</v>
      </c>
      <c r="C22">
        <v>52162</v>
      </c>
      <c r="D22">
        <v>9726</v>
      </c>
      <c r="E22">
        <v>27173</v>
      </c>
      <c r="F22">
        <v>28562</v>
      </c>
      <c r="G22">
        <v>6345</v>
      </c>
      <c r="H22">
        <v>43944</v>
      </c>
      <c r="I22">
        <v>35947</v>
      </c>
      <c r="J22">
        <v>46585</v>
      </c>
    </row>
    <row r="23" spans="1:10" x14ac:dyDescent="0.3">
      <c r="A23">
        <v>1991</v>
      </c>
      <c r="B23">
        <v>20397</v>
      </c>
      <c r="C23">
        <v>50639</v>
      </c>
      <c r="D23">
        <v>9815</v>
      </c>
      <c r="E23">
        <v>26268</v>
      </c>
      <c r="F23">
        <v>28924</v>
      </c>
      <c r="G23">
        <v>6273</v>
      </c>
      <c r="H23">
        <v>42807</v>
      </c>
      <c r="I23">
        <v>33880</v>
      </c>
      <c r="J23">
        <v>45822</v>
      </c>
    </row>
    <row r="24" spans="1:10" x14ac:dyDescent="0.3">
      <c r="A24">
        <v>1992</v>
      </c>
      <c r="B24">
        <v>20383</v>
      </c>
      <c r="C24">
        <v>48119</v>
      </c>
      <c r="D24">
        <v>9329</v>
      </c>
      <c r="E24">
        <v>25456</v>
      </c>
      <c r="F24">
        <v>27183</v>
      </c>
      <c r="G24">
        <v>7567</v>
      </c>
      <c r="H24">
        <v>45069</v>
      </c>
      <c r="I24">
        <v>34560</v>
      </c>
      <c r="J24">
        <v>43915</v>
      </c>
    </row>
    <row r="25" spans="1:10" x14ac:dyDescent="0.3">
      <c r="A25">
        <v>1993</v>
      </c>
      <c r="B25">
        <v>20129</v>
      </c>
      <c r="C25">
        <v>47772</v>
      </c>
      <c r="D25">
        <v>7861</v>
      </c>
      <c r="E25">
        <v>26650</v>
      </c>
      <c r="F25">
        <v>27848</v>
      </c>
      <c r="G25">
        <v>6083</v>
      </c>
      <c r="H25">
        <v>41919</v>
      </c>
      <c r="I25">
        <v>31806</v>
      </c>
      <c r="J25">
        <v>43258</v>
      </c>
    </row>
    <row r="26" spans="1:10" x14ac:dyDescent="0.3">
      <c r="A26">
        <v>1994</v>
      </c>
      <c r="B26">
        <v>20310</v>
      </c>
      <c r="C26">
        <v>47978</v>
      </c>
      <c r="D26">
        <v>7968</v>
      </c>
      <c r="E26">
        <v>27445</v>
      </c>
      <c r="F26">
        <v>26987</v>
      </c>
      <c r="G26">
        <v>6535</v>
      </c>
      <c r="H26">
        <v>43752</v>
      </c>
      <c r="I26">
        <v>34046</v>
      </c>
      <c r="J26">
        <v>42879</v>
      </c>
    </row>
    <row r="27" spans="1:10" x14ac:dyDescent="0.3">
      <c r="A27">
        <v>1995</v>
      </c>
      <c r="B27">
        <v>20000</v>
      </c>
      <c r="C27">
        <v>48880</v>
      </c>
      <c r="D27">
        <v>8776</v>
      </c>
      <c r="E27">
        <v>27833</v>
      </c>
      <c r="F27">
        <v>25699</v>
      </c>
      <c r="G27">
        <v>6522</v>
      </c>
      <c r="H27">
        <v>42925</v>
      </c>
      <c r="I27">
        <v>35060</v>
      </c>
      <c r="J27">
        <v>40877</v>
      </c>
    </row>
    <row r="28" spans="1:10" x14ac:dyDescent="0.3">
      <c r="A28">
        <v>1996</v>
      </c>
      <c r="B28">
        <v>20686</v>
      </c>
      <c r="C28">
        <v>49940</v>
      </c>
      <c r="D28">
        <v>7861</v>
      </c>
      <c r="E28">
        <v>28132</v>
      </c>
      <c r="F28">
        <v>27261</v>
      </c>
      <c r="G28">
        <v>7192</v>
      </c>
      <c r="H28">
        <v>41958</v>
      </c>
      <c r="I28">
        <v>36058</v>
      </c>
      <c r="J28">
        <v>41640</v>
      </c>
    </row>
    <row r="29" spans="1:10" x14ac:dyDescent="0.3">
      <c r="A29">
        <v>1997</v>
      </c>
      <c r="B29">
        <v>20866</v>
      </c>
      <c r="C29">
        <v>50673</v>
      </c>
      <c r="D29">
        <v>9434</v>
      </c>
      <c r="E29">
        <v>27156</v>
      </c>
      <c r="F29">
        <v>28347</v>
      </c>
      <c r="G29">
        <v>7537</v>
      </c>
      <c r="H29">
        <v>39642</v>
      </c>
      <c r="I29">
        <v>35765</v>
      </c>
      <c r="J29">
        <v>41327</v>
      </c>
    </row>
    <row r="30" spans="1:10" x14ac:dyDescent="0.3">
      <c r="A30">
        <v>1998</v>
      </c>
      <c r="B30">
        <v>20899</v>
      </c>
      <c r="C30">
        <v>51527</v>
      </c>
      <c r="D30">
        <v>7573</v>
      </c>
      <c r="E30">
        <v>28545</v>
      </c>
      <c r="F30">
        <v>28822</v>
      </c>
      <c r="G30">
        <v>7754</v>
      </c>
      <c r="H30">
        <v>39788</v>
      </c>
      <c r="I30">
        <v>35757</v>
      </c>
      <c r="J30">
        <v>41632</v>
      </c>
    </row>
    <row r="31" spans="1:10" x14ac:dyDescent="0.3">
      <c r="A31">
        <v>1999</v>
      </c>
      <c r="B31">
        <v>20415</v>
      </c>
      <c r="C31">
        <v>51613</v>
      </c>
      <c r="D31">
        <v>9034</v>
      </c>
      <c r="E31">
        <v>27748</v>
      </c>
      <c r="F31">
        <v>27599</v>
      </c>
      <c r="G31">
        <v>8153</v>
      </c>
      <c r="H31">
        <v>39371</v>
      </c>
      <c r="I31">
        <v>35694</v>
      </c>
      <c r="J31">
        <v>42056</v>
      </c>
    </row>
    <row r="32" spans="1:10" x14ac:dyDescent="0.3">
      <c r="A32">
        <v>2000</v>
      </c>
      <c r="B32">
        <v>22823</v>
      </c>
      <c r="C32">
        <v>50290</v>
      </c>
      <c r="D32">
        <v>8268</v>
      </c>
      <c r="E32">
        <v>28061</v>
      </c>
      <c r="F32">
        <v>27167</v>
      </c>
      <c r="G32">
        <v>8591</v>
      </c>
      <c r="H32">
        <v>39530</v>
      </c>
      <c r="I32">
        <v>36450</v>
      </c>
      <c r="J32">
        <v>40851</v>
      </c>
    </row>
    <row r="33" spans="1:10" x14ac:dyDescent="0.3">
      <c r="A33">
        <v>2001</v>
      </c>
      <c r="B33">
        <v>20858</v>
      </c>
      <c r="C33">
        <v>53363</v>
      </c>
      <c r="D33">
        <v>7860</v>
      </c>
      <c r="E33">
        <v>27732</v>
      </c>
      <c r="F33">
        <v>26698</v>
      </c>
      <c r="G33">
        <v>8080</v>
      </c>
      <c r="H33">
        <v>39765</v>
      </c>
      <c r="I33">
        <v>36493</v>
      </c>
      <c r="J33">
        <v>41411</v>
      </c>
    </row>
    <row r="34" spans="1:10" x14ac:dyDescent="0.3">
      <c r="A34">
        <v>2002</v>
      </c>
      <c r="B34">
        <v>19837</v>
      </c>
      <c r="C34">
        <v>53763</v>
      </c>
      <c r="D34">
        <v>7598</v>
      </c>
      <c r="E34">
        <v>27015</v>
      </c>
      <c r="F34">
        <v>24275</v>
      </c>
      <c r="G34">
        <v>7763</v>
      </c>
      <c r="H34">
        <v>39276</v>
      </c>
      <c r="I34">
        <v>34087</v>
      </c>
      <c r="J34">
        <v>41313</v>
      </c>
    </row>
    <row r="35" spans="1:10" x14ac:dyDescent="0.3">
      <c r="A35">
        <v>2003</v>
      </c>
      <c r="B35">
        <v>20171</v>
      </c>
      <c r="C35">
        <v>54567</v>
      </c>
      <c r="D35">
        <v>7205</v>
      </c>
      <c r="E35">
        <v>26747</v>
      </c>
      <c r="F35">
        <v>23479</v>
      </c>
      <c r="G35">
        <v>7895</v>
      </c>
      <c r="H35">
        <v>39865</v>
      </c>
      <c r="I35">
        <v>34559</v>
      </c>
      <c r="J35">
        <v>40216</v>
      </c>
    </row>
    <row r="36" spans="1:10" x14ac:dyDescent="0.3">
      <c r="A36">
        <v>2004</v>
      </c>
      <c r="B36">
        <v>19350</v>
      </c>
      <c r="C36">
        <v>56454</v>
      </c>
      <c r="D36">
        <v>6801</v>
      </c>
      <c r="E36">
        <v>26263</v>
      </c>
      <c r="F36">
        <v>23164</v>
      </c>
      <c r="G36">
        <v>7322</v>
      </c>
      <c r="H36">
        <v>39903</v>
      </c>
      <c r="I36">
        <v>35352</v>
      </c>
      <c r="J36">
        <v>40807</v>
      </c>
    </row>
    <row r="37" spans="1:10" x14ac:dyDescent="0.3">
      <c r="A37">
        <v>2005</v>
      </c>
      <c r="B37">
        <v>19161</v>
      </c>
      <c r="C37">
        <v>56151</v>
      </c>
      <c r="D37">
        <v>6694</v>
      </c>
      <c r="E37">
        <v>26176</v>
      </c>
      <c r="F37">
        <v>21465</v>
      </c>
      <c r="G37">
        <v>7169</v>
      </c>
      <c r="H37">
        <v>40148</v>
      </c>
      <c r="I37">
        <v>34743</v>
      </c>
      <c r="J37">
        <v>40016</v>
      </c>
    </row>
    <row r="38" spans="1:10" x14ac:dyDescent="0.3">
      <c r="A38">
        <v>2006</v>
      </c>
      <c r="B38">
        <v>19780</v>
      </c>
      <c r="C38">
        <v>56632</v>
      </c>
      <c r="D38">
        <v>6486</v>
      </c>
      <c r="E38">
        <v>25777</v>
      </c>
      <c r="F38">
        <v>22936</v>
      </c>
      <c r="G38">
        <v>7035</v>
      </c>
      <c r="H38">
        <v>39955</v>
      </c>
      <c r="I38">
        <v>34415</v>
      </c>
      <c r="J38">
        <v>40376</v>
      </c>
    </row>
    <row r="39" spans="1:10" x14ac:dyDescent="0.3">
      <c r="A39">
        <v>2007</v>
      </c>
      <c r="B39">
        <v>17643</v>
      </c>
      <c r="C39">
        <v>57736</v>
      </c>
      <c r="D39">
        <v>6080</v>
      </c>
      <c r="E39">
        <v>24830</v>
      </c>
      <c r="F39">
        <v>24808</v>
      </c>
      <c r="G39">
        <v>6646</v>
      </c>
      <c r="H39">
        <v>38700</v>
      </c>
      <c r="I39">
        <v>35542</v>
      </c>
      <c r="J39">
        <v>39466</v>
      </c>
    </row>
    <row r="40" spans="1:10" x14ac:dyDescent="0.3">
      <c r="A40">
        <v>2008</v>
      </c>
      <c r="B40">
        <v>17830</v>
      </c>
      <c r="C40">
        <v>56926</v>
      </c>
      <c r="D40">
        <v>5192</v>
      </c>
      <c r="E40">
        <v>23458</v>
      </c>
      <c r="F40">
        <v>22862</v>
      </c>
      <c r="G40">
        <v>6462</v>
      </c>
      <c r="H40">
        <v>39279</v>
      </c>
      <c r="I40">
        <v>30596</v>
      </c>
      <c r="J40">
        <v>40524</v>
      </c>
    </row>
    <row r="41" spans="1:10" x14ac:dyDescent="0.3">
      <c r="A41">
        <v>2009</v>
      </c>
      <c r="B41">
        <v>16808</v>
      </c>
      <c r="C41">
        <v>55574</v>
      </c>
      <c r="D41">
        <v>3628</v>
      </c>
      <c r="E41">
        <v>22679</v>
      </c>
      <c r="F41">
        <v>25387</v>
      </c>
      <c r="G41">
        <v>5940</v>
      </c>
      <c r="H41">
        <v>38969</v>
      </c>
      <c r="I41">
        <v>31655</v>
      </c>
      <c r="J41">
        <v>38972</v>
      </c>
    </row>
    <row r="42" spans="1:10" x14ac:dyDescent="0.3">
      <c r="A42">
        <v>2010</v>
      </c>
      <c r="B42">
        <v>18556</v>
      </c>
      <c r="C42">
        <v>56780</v>
      </c>
      <c r="D42">
        <v>3749</v>
      </c>
      <c r="E42">
        <v>23664</v>
      </c>
      <c r="F42">
        <v>22760</v>
      </c>
      <c r="G42">
        <v>5952</v>
      </c>
      <c r="H42">
        <v>36428</v>
      </c>
      <c r="I42">
        <v>31287</v>
      </c>
      <c r="J42">
        <v>38645</v>
      </c>
    </row>
    <row r="43" spans="1:10" x14ac:dyDescent="0.3">
      <c r="A43">
        <v>2011</v>
      </c>
      <c r="B43">
        <v>16448</v>
      </c>
      <c r="C43">
        <v>56878</v>
      </c>
      <c r="D43">
        <v>3619</v>
      </c>
      <c r="E43">
        <v>23085</v>
      </c>
      <c r="F43">
        <v>23627</v>
      </c>
      <c r="G43">
        <v>5850</v>
      </c>
      <c r="H43">
        <v>37050</v>
      </c>
      <c r="I43">
        <v>30410</v>
      </c>
      <c r="J43">
        <v>38568</v>
      </c>
    </row>
    <row r="44" spans="1:10" x14ac:dyDescent="0.3">
      <c r="A44">
        <v>2012</v>
      </c>
      <c r="B44">
        <v>16181</v>
      </c>
      <c r="C44">
        <v>55754</v>
      </c>
      <c r="D44">
        <v>3990</v>
      </c>
      <c r="E44">
        <v>23501</v>
      </c>
      <c r="F44">
        <v>23106</v>
      </c>
      <c r="G44">
        <v>5712</v>
      </c>
      <c r="H44">
        <v>34873</v>
      </c>
      <c r="I44">
        <v>31977</v>
      </c>
      <c r="J44">
        <v>36197</v>
      </c>
    </row>
    <row r="45" spans="1:10" x14ac:dyDescent="0.3">
      <c r="A45">
        <v>2013</v>
      </c>
      <c r="B45">
        <v>15431</v>
      </c>
      <c r="C45">
        <v>56706</v>
      </c>
      <c r="D45">
        <v>3512</v>
      </c>
      <c r="E45">
        <v>23120</v>
      </c>
      <c r="F45">
        <v>22575</v>
      </c>
      <c r="G45">
        <v>5122</v>
      </c>
      <c r="H45">
        <v>35080</v>
      </c>
      <c r="I45">
        <v>25323</v>
      </c>
      <c r="J45">
        <v>37894</v>
      </c>
    </row>
    <row r="46" spans="1:10" x14ac:dyDescent="0.3">
      <c r="A46">
        <v>2014</v>
      </c>
      <c r="B46">
        <v>16269</v>
      </c>
      <c r="C46">
        <v>57281</v>
      </c>
      <c r="D46">
        <v>3482</v>
      </c>
      <c r="E46">
        <v>21585</v>
      </c>
      <c r="F46">
        <v>23666</v>
      </c>
      <c r="G46">
        <v>5395</v>
      </c>
      <c r="H46">
        <v>31737</v>
      </c>
      <c r="I46">
        <v>28005</v>
      </c>
      <c r="J46">
        <v>35412</v>
      </c>
    </row>
    <row r="47" spans="1:10" x14ac:dyDescent="0.3">
      <c r="A47">
        <v>2015</v>
      </c>
      <c r="B47">
        <v>16317</v>
      </c>
      <c r="C47">
        <v>57901</v>
      </c>
      <c r="D47">
        <v>3512</v>
      </c>
      <c r="E47">
        <v>21003</v>
      </c>
      <c r="F47">
        <v>21333</v>
      </c>
      <c r="G47">
        <v>4428</v>
      </c>
      <c r="H47">
        <v>31415</v>
      </c>
      <c r="I47">
        <v>26904</v>
      </c>
      <c r="J47">
        <v>34285</v>
      </c>
    </row>
    <row r="48" spans="1:10" x14ac:dyDescent="0.3">
      <c r="A48">
        <v>2016</v>
      </c>
      <c r="B48">
        <v>16003</v>
      </c>
      <c r="C48">
        <v>58323</v>
      </c>
      <c r="D48">
        <v>3421</v>
      </c>
      <c r="E48">
        <v>21540</v>
      </c>
      <c r="F48">
        <v>19018</v>
      </c>
      <c r="G48">
        <v>4854</v>
      </c>
      <c r="H48">
        <v>30820</v>
      </c>
      <c r="I48">
        <v>27910</v>
      </c>
      <c r="J48">
        <v>33027</v>
      </c>
    </row>
    <row r="49" spans="1:10" x14ac:dyDescent="0.3">
      <c r="A49">
        <v>2017</v>
      </c>
      <c r="B49">
        <v>14560</v>
      </c>
      <c r="C49">
        <v>56814</v>
      </c>
      <c r="D49">
        <v>4525</v>
      </c>
      <c r="E49">
        <v>13508</v>
      </c>
      <c r="F49">
        <v>21921</v>
      </c>
      <c r="G49">
        <v>4356</v>
      </c>
      <c r="H49">
        <v>28062</v>
      </c>
      <c r="I49">
        <v>24380</v>
      </c>
      <c r="J49">
        <v>31981</v>
      </c>
    </row>
    <row r="50" spans="1:10" x14ac:dyDescent="0.3">
      <c r="A50">
        <v>2018</v>
      </c>
      <c r="B50" s="59">
        <v>12577</v>
      </c>
      <c r="C50" s="59">
        <v>51881</v>
      </c>
      <c r="D50" s="59">
        <v>5211</v>
      </c>
      <c r="E50" s="59">
        <v>13508</v>
      </c>
      <c r="F50" s="59">
        <v>18250</v>
      </c>
      <c r="G50">
        <v>5038</v>
      </c>
      <c r="H50">
        <v>26175</v>
      </c>
      <c r="I50">
        <v>23419</v>
      </c>
      <c r="J50">
        <v>31113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pane ySplit="2" topLeftCell="A3" activePane="bottomLeft" state="frozen"/>
      <selection activeCell="D61" sqref="D61"/>
      <selection pane="bottomLeft"/>
    </sheetView>
  </sheetViews>
  <sheetFormatPr defaultRowHeight="14.4" x14ac:dyDescent="0.3"/>
  <cols>
    <col min="2" max="13" width="17.109375" customWidth="1"/>
  </cols>
  <sheetData>
    <row r="1" spans="1:13" x14ac:dyDescent="0.3">
      <c r="A1" s="65" t="s">
        <v>121</v>
      </c>
    </row>
    <row r="2" spans="1:13" s="14" customFormat="1" x14ac:dyDescent="0.3">
      <c r="A2" s="13" t="s">
        <v>23</v>
      </c>
      <c r="B2" s="13" t="s">
        <v>122</v>
      </c>
      <c r="C2" s="13" t="s">
        <v>123</v>
      </c>
      <c r="D2" s="13" t="s">
        <v>124</v>
      </c>
      <c r="E2" s="13" t="s">
        <v>118</v>
      </c>
      <c r="F2" s="13" t="s">
        <v>125</v>
      </c>
      <c r="G2" s="13" t="s">
        <v>126</v>
      </c>
      <c r="H2" s="13" t="s">
        <v>127</v>
      </c>
      <c r="I2" s="13" t="s">
        <v>128</v>
      </c>
      <c r="J2" s="13" t="s">
        <v>129</v>
      </c>
      <c r="K2" s="13" t="s">
        <v>130</v>
      </c>
      <c r="L2" s="13" t="s">
        <v>131</v>
      </c>
      <c r="M2" s="13" t="s">
        <v>132</v>
      </c>
    </row>
    <row r="3" spans="1:13" x14ac:dyDescent="0.3">
      <c r="A3" s="11">
        <v>1971</v>
      </c>
      <c r="B3" s="11">
        <v>39715</v>
      </c>
      <c r="C3" s="11">
        <v>8440</v>
      </c>
      <c r="D3" s="11">
        <v>32793</v>
      </c>
      <c r="E3" s="11">
        <v>45104</v>
      </c>
      <c r="F3" s="11"/>
      <c r="G3" s="11">
        <v>10401</v>
      </c>
      <c r="H3" s="11"/>
      <c r="I3" s="11">
        <v>35029</v>
      </c>
      <c r="J3" s="11">
        <v>19986</v>
      </c>
      <c r="K3" s="11">
        <v>6323</v>
      </c>
      <c r="L3" s="11"/>
      <c r="M3" s="11">
        <v>57330</v>
      </c>
    </row>
    <row r="4" spans="1:13" x14ac:dyDescent="0.3">
      <c r="A4" s="11">
        <v>1972</v>
      </c>
      <c r="B4" s="11">
        <v>38697</v>
      </c>
      <c r="C4" s="11">
        <v>10195</v>
      </c>
      <c r="D4" s="11">
        <v>32131</v>
      </c>
      <c r="E4" s="11">
        <v>48279</v>
      </c>
      <c r="F4" s="11"/>
      <c r="G4" s="11">
        <v>11397</v>
      </c>
      <c r="H4" s="11"/>
      <c r="I4" s="11">
        <v>40236</v>
      </c>
      <c r="J4" s="11">
        <v>22739</v>
      </c>
      <c r="K4" s="11">
        <v>6732</v>
      </c>
      <c r="L4" s="11"/>
      <c r="M4" s="11">
        <v>52866</v>
      </c>
    </row>
    <row r="5" spans="1:13" x14ac:dyDescent="0.3">
      <c r="A5" s="11">
        <v>1973</v>
      </c>
      <c r="B5" s="11">
        <v>39930</v>
      </c>
      <c r="C5" s="11">
        <v>9781</v>
      </c>
      <c r="D5" s="11">
        <v>34979</v>
      </c>
      <c r="E5" s="11">
        <v>41196</v>
      </c>
      <c r="F5" s="11"/>
      <c r="G5" s="11">
        <v>10793</v>
      </c>
      <c r="H5" s="11"/>
      <c r="I5" s="11">
        <v>45253</v>
      </c>
      <c r="J5" s="11">
        <v>24560</v>
      </c>
      <c r="K5" s="11">
        <v>5375</v>
      </c>
      <c r="L5" s="11"/>
      <c r="M5" s="11">
        <v>54909</v>
      </c>
    </row>
    <row r="6" spans="1:13" x14ac:dyDescent="0.3">
      <c r="A6" s="11">
        <v>1974</v>
      </c>
      <c r="B6" s="11">
        <v>39649</v>
      </c>
      <c r="C6" s="11">
        <v>7835</v>
      </c>
      <c r="D6" s="11">
        <v>33614</v>
      </c>
      <c r="E6" s="11">
        <v>39024</v>
      </c>
      <c r="F6" s="11"/>
      <c r="G6" s="11">
        <v>10249</v>
      </c>
      <c r="H6" s="11"/>
      <c r="I6" s="11">
        <v>41966</v>
      </c>
      <c r="J6" s="11">
        <v>24130</v>
      </c>
      <c r="K6" s="11">
        <v>5793</v>
      </c>
      <c r="L6" s="11"/>
      <c r="M6" s="11">
        <v>47515</v>
      </c>
    </row>
    <row r="7" spans="1:13" x14ac:dyDescent="0.3">
      <c r="A7" s="11">
        <v>1975</v>
      </c>
      <c r="B7" s="11">
        <v>42180</v>
      </c>
      <c r="C7" s="11">
        <v>10920</v>
      </c>
      <c r="D7" s="11">
        <v>34549</v>
      </c>
      <c r="E7" s="11">
        <v>42943</v>
      </c>
      <c r="F7" s="11"/>
      <c r="G7" s="11">
        <v>10025</v>
      </c>
      <c r="H7" s="11"/>
      <c r="I7" s="11">
        <v>42158</v>
      </c>
      <c r="J7" s="11">
        <v>28288</v>
      </c>
      <c r="K7" s="11">
        <v>5794</v>
      </c>
      <c r="L7" s="11"/>
      <c r="M7" s="11">
        <v>51347</v>
      </c>
    </row>
    <row r="8" spans="1:13" x14ac:dyDescent="0.3">
      <c r="A8" s="11">
        <v>1976</v>
      </c>
      <c r="B8" s="11">
        <v>45332</v>
      </c>
      <c r="C8" s="11">
        <v>8093</v>
      </c>
      <c r="D8" s="11">
        <v>31471</v>
      </c>
      <c r="E8" s="11">
        <v>40354</v>
      </c>
      <c r="F8" s="11"/>
      <c r="G8" s="11">
        <v>9288</v>
      </c>
      <c r="H8" s="11"/>
      <c r="I8" s="11">
        <v>40875</v>
      </c>
      <c r="J8" s="11">
        <v>27001</v>
      </c>
      <c r="K8" s="11">
        <v>5197</v>
      </c>
      <c r="L8" s="11"/>
      <c r="M8" s="11">
        <v>49194</v>
      </c>
    </row>
    <row r="9" spans="1:13" x14ac:dyDescent="0.3">
      <c r="A9" s="11">
        <v>1977</v>
      </c>
      <c r="B9" s="11">
        <v>44159</v>
      </c>
      <c r="C9" s="11">
        <v>9808</v>
      </c>
      <c r="D9" s="11">
        <v>34924</v>
      </c>
      <c r="E9" s="11">
        <v>35990</v>
      </c>
      <c r="F9" s="11"/>
      <c r="G9" s="11">
        <v>12560</v>
      </c>
      <c r="H9" s="11">
        <v>9768</v>
      </c>
      <c r="I9" s="11">
        <v>32685</v>
      </c>
      <c r="J9" s="11">
        <v>23639</v>
      </c>
      <c r="K9" s="11">
        <v>5582</v>
      </c>
      <c r="L9" s="11"/>
      <c r="M9" s="11">
        <v>52339</v>
      </c>
    </row>
    <row r="10" spans="1:13" x14ac:dyDescent="0.3">
      <c r="A10" s="11">
        <v>1978</v>
      </c>
      <c r="B10" s="11">
        <v>43501</v>
      </c>
      <c r="C10" s="11">
        <v>8934</v>
      </c>
      <c r="D10" s="11">
        <v>36124</v>
      </c>
      <c r="E10" s="11">
        <v>38660</v>
      </c>
      <c r="F10" s="11"/>
      <c r="G10" s="11">
        <v>12937</v>
      </c>
      <c r="H10" s="11">
        <v>12780</v>
      </c>
      <c r="I10" s="11">
        <v>36682</v>
      </c>
      <c r="J10" s="11">
        <v>26938</v>
      </c>
      <c r="K10" s="11">
        <v>4561</v>
      </c>
      <c r="L10" s="11"/>
      <c r="M10" s="11">
        <v>52303</v>
      </c>
    </row>
    <row r="11" spans="1:13" x14ac:dyDescent="0.3">
      <c r="A11" s="11">
        <v>1979</v>
      </c>
      <c r="B11" s="11">
        <v>47576</v>
      </c>
      <c r="C11" s="11">
        <v>8299</v>
      </c>
      <c r="D11" s="11">
        <v>35024</v>
      </c>
      <c r="E11" s="11">
        <v>39247</v>
      </c>
      <c r="F11" s="11"/>
      <c r="G11" s="11">
        <v>14616</v>
      </c>
      <c r="H11" s="11">
        <v>13906</v>
      </c>
      <c r="I11" s="11">
        <v>36304</v>
      </c>
      <c r="J11" s="11">
        <v>27461</v>
      </c>
      <c r="K11" s="11">
        <v>7421</v>
      </c>
      <c r="L11" s="11">
        <v>2717</v>
      </c>
      <c r="M11" s="11">
        <v>53136</v>
      </c>
    </row>
    <row r="12" spans="1:13" x14ac:dyDescent="0.3">
      <c r="A12" s="11">
        <v>1980</v>
      </c>
      <c r="B12" s="11">
        <v>49208</v>
      </c>
      <c r="C12" s="11">
        <v>7407</v>
      </c>
      <c r="D12" s="11">
        <v>36913</v>
      </c>
      <c r="E12" s="11">
        <v>37391</v>
      </c>
      <c r="F12" s="11">
        <v>7000</v>
      </c>
      <c r="G12" s="11">
        <v>14988</v>
      </c>
      <c r="H12" s="11">
        <v>14472</v>
      </c>
      <c r="I12" s="11">
        <v>35531</v>
      </c>
      <c r="J12" s="11">
        <v>28540</v>
      </c>
      <c r="K12" s="11">
        <v>8322</v>
      </c>
      <c r="L12" s="11">
        <v>2529</v>
      </c>
      <c r="M12" s="11">
        <v>52681</v>
      </c>
    </row>
    <row r="13" spans="1:13" x14ac:dyDescent="0.3">
      <c r="A13" s="11">
        <v>1981</v>
      </c>
      <c r="B13" s="11">
        <v>50231</v>
      </c>
      <c r="C13" s="11">
        <v>7074</v>
      </c>
      <c r="D13" s="11">
        <v>36338</v>
      </c>
      <c r="E13" s="11">
        <v>38327</v>
      </c>
      <c r="F13" s="11">
        <v>7000</v>
      </c>
      <c r="G13" s="11">
        <v>13524</v>
      </c>
      <c r="H13" s="11">
        <v>13737</v>
      </c>
      <c r="I13" s="11">
        <v>35755</v>
      </c>
      <c r="J13" s="11">
        <v>28877</v>
      </c>
      <c r="K13" s="11">
        <v>9197</v>
      </c>
      <c r="L13" s="11">
        <v>2449</v>
      </c>
      <c r="M13" s="11">
        <v>52338</v>
      </c>
    </row>
    <row r="14" spans="1:13" x14ac:dyDescent="0.3">
      <c r="A14" s="11">
        <v>1982</v>
      </c>
      <c r="B14" s="11">
        <v>53488</v>
      </c>
      <c r="C14" s="11">
        <v>6918</v>
      </c>
      <c r="D14" s="11">
        <v>38217</v>
      </c>
      <c r="E14" s="11">
        <v>38853</v>
      </c>
      <c r="F14" s="11">
        <v>7000</v>
      </c>
      <c r="G14" s="11">
        <v>13715</v>
      </c>
      <c r="H14" s="11">
        <v>18178</v>
      </c>
      <c r="I14" s="11">
        <v>35803</v>
      </c>
      <c r="J14" s="11">
        <v>29372</v>
      </c>
      <c r="K14" s="11">
        <v>9357</v>
      </c>
      <c r="L14" s="11">
        <v>3009</v>
      </c>
      <c r="M14" s="11">
        <v>51061</v>
      </c>
    </row>
    <row r="15" spans="1:13" x14ac:dyDescent="0.3">
      <c r="A15" s="11">
        <v>1983</v>
      </c>
      <c r="B15" s="11">
        <v>57217</v>
      </c>
      <c r="C15" s="11">
        <v>7411</v>
      </c>
      <c r="D15" s="11">
        <v>37987</v>
      </c>
      <c r="E15" s="11">
        <v>41487</v>
      </c>
      <c r="F15" s="11">
        <v>7000</v>
      </c>
      <c r="G15" s="11">
        <v>14134</v>
      </c>
      <c r="H15" s="11">
        <v>16399</v>
      </c>
      <c r="I15" s="11">
        <v>36059</v>
      </c>
      <c r="J15" s="11">
        <v>29957</v>
      </c>
      <c r="K15" s="11">
        <v>9962</v>
      </c>
      <c r="L15" s="11">
        <v>3091</v>
      </c>
      <c r="M15" s="11">
        <v>52183</v>
      </c>
    </row>
    <row r="16" spans="1:13" x14ac:dyDescent="0.3">
      <c r="A16" s="11">
        <v>1984</v>
      </c>
      <c r="B16" s="11">
        <v>58742</v>
      </c>
      <c r="C16" s="11">
        <v>7811</v>
      </c>
      <c r="D16" s="11">
        <v>40127</v>
      </c>
      <c r="E16" s="11">
        <v>39844</v>
      </c>
      <c r="F16" s="11">
        <v>7000</v>
      </c>
      <c r="G16" s="11">
        <v>13569</v>
      </c>
      <c r="H16" s="11">
        <v>16687</v>
      </c>
      <c r="I16" s="11">
        <v>42824</v>
      </c>
      <c r="J16" s="11">
        <v>29401</v>
      </c>
      <c r="K16" s="11">
        <v>10728</v>
      </c>
      <c r="L16" s="11">
        <v>2568</v>
      </c>
      <c r="M16" s="11">
        <v>53684</v>
      </c>
    </row>
    <row r="17" spans="1:13" x14ac:dyDescent="0.3">
      <c r="A17" s="11">
        <v>1985</v>
      </c>
      <c r="B17" s="11">
        <v>60823</v>
      </c>
      <c r="C17" s="11">
        <v>7689</v>
      </c>
      <c r="D17" s="11">
        <v>42862</v>
      </c>
      <c r="E17" s="11">
        <v>39849</v>
      </c>
      <c r="F17" s="11">
        <v>8000</v>
      </c>
      <c r="G17" s="11">
        <v>17052</v>
      </c>
      <c r="H17" s="11">
        <v>14791</v>
      </c>
      <c r="I17" s="11">
        <v>46207</v>
      </c>
      <c r="J17" s="11">
        <v>32612</v>
      </c>
      <c r="K17" s="11">
        <v>10420</v>
      </c>
      <c r="L17" s="11">
        <v>3175</v>
      </c>
      <c r="M17" s="11">
        <v>56320</v>
      </c>
    </row>
    <row r="18" spans="1:13" x14ac:dyDescent="0.3">
      <c r="A18" s="11">
        <v>1986</v>
      </c>
      <c r="B18" s="11">
        <v>65174</v>
      </c>
      <c r="C18" s="11">
        <v>7953</v>
      </c>
      <c r="D18" s="11">
        <v>44813</v>
      </c>
      <c r="E18" s="11">
        <v>43693</v>
      </c>
      <c r="F18" s="11">
        <v>8000</v>
      </c>
      <c r="G18" s="11">
        <v>19011</v>
      </c>
      <c r="H18" s="11">
        <v>14567</v>
      </c>
      <c r="I18" s="11">
        <v>47430</v>
      </c>
      <c r="J18" s="11">
        <v>33131</v>
      </c>
      <c r="K18" s="11">
        <v>10904</v>
      </c>
      <c r="L18" s="11">
        <v>3246</v>
      </c>
      <c r="M18" s="11">
        <v>60112</v>
      </c>
    </row>
    <row r="19" spans="1:13" x14ac:dyDescent="0.3">
      <c r="A19" s="11">
        <v>1987</v>
      </c>
      <c r="B19" s="11">
        <v>67071</v>
      </c>
      <c r="C19" s="11">
        <v>8632</v>
      </c>
      <c r="D19" s="11">
        <v>46230</v>
      </c>
      <c r="E19" s="11">
        <v>43665</v>
      </c>
      <c r="F19" s="11">
        <v>8000</v>
      </c>
      <c r="G19" s="11">
        <v>19559</v>
      </c>
      <c r="H19" s="11">
        <v>15843</v>
      </c>
      <c r="I19" s="11">
        <v>48736</v>
      </c>
      <c r="J19" s="11">
        <v>26064</v>
      </c>
      <c r="K19" s="11">
        <v>18626</v>
      </c>
      <c r="L19" s="11">
        <v>4030</v>
      </c>
      <c r="M19" s="11">
        <v>63435</v>
      </c>
    </row>
    <row r="20" spans="1:13" x14ac:dyDescent="0.3">
      <c r="A20" s="11">
        <v>1988</v>
      </c>
      <c r="B20" s="11">
        <v>67489</v>
      </c>
      <c r="C20" s="11">
        <v>9028</v>
      </c>
      <c r="D20" s="11">
        <v>45113</v>
      </c>
      <c r="E20" s="11">
        <v>44200</v>
      </c>
      <c r="F20" s="11">
        <v>8000</v>
      </c>
      <c r="G20" s="11">
        <v>17873</v>
      </c>
      <c r="H20" s="11">
        <v>14526</v>
      </c>
      <c r="I20" s="11">
        <v>47913</v>
      </c>
      <c r="J20" s="11">
        <v>32489</v>
      </c>
      <c r="K20" s="11">
        <v>16536</v>
      </c>
      <c r="L20" s="11">
        <v>4225</v>
      </c>
      <c r="M20" s="11">
        <v>64016</v>
      </c>
    </row>
    <row r="21" spans="1:13" x14ac:dyDescent="0.3">
      <c r="A21" s="11">
        <v>1989</v>
      </c>
      <c r="B21" s="11">
        <v>65335</v>
      </c>
      <c r="C21" s="11">
        <v>0</v>
      </c>
      <c r="D21" s="11">
        <v>52422</v>
      </c>
      <c r="E21" s="11">
        <v>45937</v>
      </c>
      <c r="F21" s="11">
        <v>8000</v>
      </c>
      <c r="G21" s="11">
        <v>19910</v>
      </c>
      <c r="H21" s="11">
        <v>16013</v>
      </c>
      <c r="I21" s="11">
        <v>49764</v>
      </c>
      <c r="J21" s="11">
        <v>35446</v>
      </c>
      <c r="K21" s="11">
        <v>14366</v>
      </c>
      <c r="L21" s="11">
        <v>3764</v>
      </c>
      <c r="M21" s="11">
        <v>63816</v>
      </c>
    </row>
    <row r="22" spans="1:13" x14ac:dyDescent="0.3">
      <c r="A22" s="11">
        <v>1990</v>
      </c>
      <c r="B22" s="11">
        <v>63915</v>
      </c>
      <c r="C22" s="11">
        <v>6684</v>
      </c>
      <c r="D22" s="11">
        <v>43105</v>
      </c>
      <c r="E22" s="11">
        <v>40559</v>
      </c>
      <c r="F22" s="11">
        <v>10231</v>
      </c>
      <c r="G22" s="11">
        <v>20383</v>
      </c>
      <c r="H22" s="11">
        <v>18438</v>
      </c>
      <c r="I22" s="11">
        <v>51611</v>
      </c>
      <c r="J22" s="11">
        <v>38716</v>
      </c>
      <c r="K22" s="11">
        <v>13434</v>
      </c>
      <c r="L22" s="11">
        <v>3920</v>
      </c>
      <c r="M22" s="11">
        <v>62109</v>
      </c>
    </row>
    <row r="23" spans="1:13" x14ac:dyDescent="0.3">
      <c r="A23" s="11">
        <v>1991</v>
      </c>
      <c r="B23" s="11">
        <v>63011</v>
      </c>
      <c r="C23" s="11">
        <v>7755</v>
      </c>
      <c r="D23" s="11">
        <v>45066</v>
      </c>
      <c r="E23" s="11">
        <v>47007</v>
      </c>
      <c r="F23" s="11">
        <v>10117</v>
      </c>
      <c r="G23" s="11">
        <v>21929</v>
      </c>
      <c r="H23" s="11">
        <v>16366</v>
      </c>
      <c r="I23" s="11">
        <v>45367</v>
      </c>
      <c r="J23" s="11">
        <v>38078</v>
      </c>
      <c r="K23" s="11">
        <v>13384</v>
      </c>
      <c r="L23" s="11">
        <v>3095</v>
      </c>
      <c r="M23" s="11">
        <v>61281</v>
      </c>
    </row>
    <row r="24" spans="1:13" x14ac:dyDescent="0.3">
      <c r="A24" s="11">
        <v>1992</v>
      </c>
      <c r="B24" s="11">
        <v>62214</v>
      </c>
      <c r="C24" s="11">
        <v>6998</v>
      </c>
      <c r="D24" s="11">
        <v>44222</v>
      </c>
      <c r="E24" s="11">
        <v>45406</v>
      </c>
      <c r="F24" s="11">
        <v>9704</v>
      </c>
      <c r="G24" s="11">
        <v>21211</v>
      </c>
      <c r="H24" s="11">
        <v>15368</v>
      </c>
      <c r="I24" s="11">
        <v>44000</v>
      </c>
      <c r="J24" s="11">
        <v>35871</v>
      </c>
      <c r="K24" s="11">
        <v>13660</v>
      </c>
      <c r="L24" s="11">
        <v>2950</v>
      </c>
      <c r="M24" s="11">
        <v>61081</v>
      </c>
    </row>
    <row r="25" spans="1:13" x14ac:dyDescent="0.3">
      <c r="A25" s="11">
        <v>1993</v>
      </c>
      <c r="B25" s="11">
        <v>60048</v>
      </c>
      <c r="C25" s="11">
        <v>7540</v>
      </c>
      <c r="D25" s="11">
        <v>43935</v>
      </c>
      <c r="E25" s="11">
        <v>43644</v>
      </c>
      <c r="F25" s="11">
        <v>9133</v>
      </c>
      <c r="G25" s="11">
        <v>22207</v>
      </c>
      <c r="H25" s="11">
        <v>14244</v>
      </c>
      <c r="I25" s="11">
        <v>42602</v>
      </c>
      <c r="J25" s="11">
        <v>33469</v>
      </c>
      <c r="K25" s="11">
        <v>12595</v>
      </c>
      <c r="L25" s="11">
        <v>3244</v>
      </c>
      <c r="M25" s="11">
        <v>58409</v>
      </c>
    </row>
    <row r="26" spans="1:13" x14ac:dyDescent="0.3">
      <c r="A26" s="11">
        <v>1994</v>
      </c>
      <c r="B26" s="11">
        <v>58843</v>
      </c>
      <c r="C26" s="11">
        <v>7217</v>
      </c>
      <c r="D26" s="11">
        <v>44755</v>
      </c>
      <c r="E26" s="11">
        <v>45246</v>
      </c>
      <c r="F26" s="11">
        <v>9284</v>
      </c>
      <c r="G26" s="11">
        <v>22438</v>
      </c>
      <c r="H26" s="11">
        <v>14177</v>
      </c>
      <c r="I26" s="11">
        <v>43570</v>
      </c>
      <c r="J26" s="11">
        <v>34554</v>
      </c>
      <c r="K26" s="11">
        <v>13196</v>
      </c>
      <c r="L26" s="11">
        <v>3122</v>
      </c>
      <c r="M26" s="11">
        <v>57704</v>
      </c>
    </row>
    <row r="27" spans="1:13" x14ac:dyDescent="0.3">
      <c r="A27" s="11">
        <v>1995</v>
      </c>
      <c r="B27" s="11">
        <v>60809</v>
      </c>
      <c r="C27" s="11">
        <v>6888</v>
      </c>
      <c r="D27" s="11">
        <v>44685</v>
      </c>
      <c r="E27" s="11">
        <v>44137</v>
      </c>
      <c r="F27" s="11">
        <v>7275</v>
      </c>
      <c r="G27" s="11">
        <v>22260</v>
      </c>
      <c r="H27" s="11">
        <v>14228</v>
      </c>
      <c r="I27" s="11">
        <v>43830</v>
      </c>
      <c r="J27" s="11">
        <v>33426</v>
      </c>
      <c r="K27" s="11">
        <v>14024</v>
      </c>
      <c r="L27" s="11">
        <v>3392</v>
      </c>
      <c r="M27" s="11">
        <v>58922</v>
      </c>
    </row>
    <row r="28" spans="1:13" x14ac:dyDescent="0.3">
      <c r="A28" s="11">
        <v>1996</v>
      </c>
      <c r="B28" s="11">
        <v>61221</v>
      </c>
      <c r="C28" s="11">
        <v>6973</v>
      </c>
      <c r="D28" s="11">
        <v>44689</v>
      </c>
      <c r="E28" s="11">
        <v>44452</v>
      </c>
      <c r="F28" s="11">
        <v>7537</v>
      </c>
      <c r="G28" s="11">
        <v>20445</v>
      </c>
      <c r="H28" s="11">
        <v>15283</v>
      </c>
      <c r="I28" s="11">
        <v>44299</v>
      </c>
      <c r="J28" s="11">
        <v>32238</v>
      </c>
      <c r="K28" s="11">
        <v>16717</v>
      </c>
      <c r="L28" s="11">
        <v>3035</v>
      </c>
      <c r="M28" s="11">
        <v>61099</v>
      </c>
    </row>
    <row r="29" spans="1:13" x14ac:dyDescent="0.3">
      <c r="A29" s="11">
        <v>1997</v>
      </c>
      <c r="B29" s="11">
        <v>63243</v>
      </c>
      <c r="C29" s="11">
        <v>7601</v>
      </c>
      <c r="D29" s="11">
        <v>44279</v>
      </c>
      <c r="E29" s="11">
        <v>44473</v>
      </c>
      <c r="F29" s="11">
        <v>8030</v>
      </c>
      <c r="G29" s="11">
        <v>20268</v>
      </c>
      <c r="H29" s="11">
        <v>15717</v>
      </c>
      <c r="I29" s="11">
        <v>44607</v>
      </c>
      <c r="J29" s="11">
        <v>31448</v>
      </c>
      <c r="K29" s="11">
        <v>16757</v>
      </c>
      <c r="L29" s="11">
        <v>2913</v>
      </c>
      <c r="M29" s="11">
        <v>61609</v>
      </c>
    </row>
    <row r="30" spans="1:13" x14ac:dyDescent="0.3">
      <c r="A30" s="11">
        <v>1998</v>
      </c>
      <c r="B30" s="11">
        <v>65453</v>
      </c>
      <c r="C30" s="11">
        <v>8274</v>
      </c>
      <c r="D30" s="11">
        <v>45405</v>
      </c>
      <c r="E30" s="11">
        <v>44460</v>
      </c>
      <c r="F30" s="11">
        <v>7860</v>
      </c>
      <c r="G30" s="11">
        <v>22093</v>
      </c>
      <c r="H30" s="11">
        <v>17072</v>
      </c>
      <c r="I30" s="11">
        <v>46444</v>
      </c>
      <c r="J30" s="11">
        <v>31912</v>
      </c>
      <c r="K30" s="11">
        <v>16995</v>
      </c>
      <c r="L30" s="11">
        <v>3071</v>
      </c>
      <c r="M30" s="11">
        <v>62674</v>
      </c>
    </row>
    <row r="31" spans="1:13" x14ac:dyDescent="0.3">
      <c r="A31" s="11">
        <v>1999</v>
      </c>
      <c r="B31" s="11">
        <v>68832</v>
      </c>
      <c r="C31" s="11">
        <v>7951</v>
      </c>
      <c r="D31" s="11">
        <v>43485</v>
      </c>
      <c r="E31" s="11">
        <v>44743</v>
      </c>
      <c r="F31" s="11">
        <v>7894</v>
      </c>
      <c r="G31" s="11">
        <v>24174</v>
      </c>
      <c r="H31" s="11">
        <v>16388</v>
      </c>
      <c r="I31" s="11">
        <v>46969</v>
      </c>
      <c r="J31" s="11">
        <v>30080</v>
      </c>
      <c r="K31" s="11">
        <v>17607</v>
      </c>
      <c r="L31" s="11">
        <v>3492</v>
      </c>
      <c r="M31" s="11">
        <v>61955</v>
      </c>
    </row>
    <row r="32" spans="1:13" x14ac:dyDescent="0.3">
      <c r="A32" s="11">
        <v>2000</v>
      </c>
      <c r="B32" s="11">
        <v>69602</v>
      </c>
      <c r="C32" s="11">
        <v>7244</v>
      </c>
      <c r="D32" s="11">
        <f>43148+297</f>
        <v>43445</v>
      </c>
      <c r="E32" s="11">
        <v>44690</v>
      </c>
      <c r="F32" s="11">
        <v>7479</v>
      </c>
      <c r="G32" s="11">
        <v>24341</v>
      </c>
      <c r="H32" s="11">
        <v>17365</v>
      </c>
      <c r="I32" s="11">
        <f>46256+222</f>
        <v>46478</v>
      </c>
      <c r="J32" s="11">
        <f>29764+276</f>
        <v>30040</v>
      </c>
      <c r="K32" s="11">
        <f>16856</f>
        <v>16856</v>
      </c>
      <c r="L32" s="11">
        <v>3139</v>
      </c>
      <c r="M32" s="11">
        <v>62209</v>
      </c>
    </row>
    <row r="33" spans="1:13" x14ac:dyDescent="0.3">
      <c r="A33" s="11">
        <v>2001</v>
      </c>
      <c r="B33" s="11">
        <v>71663</v>
      </c>
      <c r="C33" s="11">
        <v>6962</v>
      </c>
      <c r="D33" s="11">
        <f>44059+410</f>
        <v>44469</v>
      </c>
      <c r="E33" s="11">
        <v>44492</v>
      </c>
      <c r="F33" s="11">
        <v>8659</v>
      </c>
      <c r="G33" s="11">
        <v>24271</v>
      </c>
      <c r="H33" s="11">
        <v>16363</v>
      </c>
      <c r="I33" s="11">
        <f>46131+257</f>
        <v>46388</v>
      </c>
      <c r="J33" s="11">
        <f>30544+288</f>
        <v>30832</v>
      </c>
      <c r="K33" s="11">
        <v>17798</v>
      </c>
      <c r="L33" s="11">
        <v>3904</v>
      </c>
      <c r="M33" s="11">
        <v>62446</v>
      </c>
    </row>
    <row r="34" spans="1:13" x14ac:dyDescent="0.3">
      <c r="A34" s="11">
        <v>2002</v>
      </c>
      <c r="B34" s="11">
        <v>69837</v>
      </c>
      <c r="C34" s="11">
        <v>6616</v>
      </c>
      <c r="D34" s="11">
        <f>42385+410</f>
        <v>42795</v>
      </c>
      <c r="E34" s="11">
        <v>43980</v>
      </c>
      <c r="F34" s="11">
        <v>9147</v>
      </c>
      <c r="G34" s="11">
        <v>24443</v>
      </c>
      <c r="H34" s="11">
        <v>16882</v>
      </c>
      <c r="I34" s="11">
        <f>46589+257</f>
        <v>46846</v>
      </c>
      <c r="J34" s="11">
        <f>29387+290</f>
        <v>29677</v>
      </c>
      <c r="K34" s="11">
        <v>17240</v>
      </c>
      <c r="L34" s="11">
        <v>4676</v>
      </c>
      <c r="M34" s="11">
        <v>62710</v>
      </c>
    </row>
    <row r="35" spans="1:13" x14ac:dyDescent="0.3">
      <c r="A35" s="11">
        <v>2003</v>
      </c>
      <c r="B35" s="12">
        <v>70262</v>
      </c>
      <c r="C35" s="12">
        <v>6671</v>
      </c>
      <c r="D35" s="12">
        <v>42256</v>
      </c>
      <c r="E35" s="12">
        <v>43507</v>
      </c>
      <c r="F35" s="12">
        <v>9015</v>
      </c>
      <c r="G35" s="12">
        <v>24341</v>
      </c>
      <c r="H35" s="12">
        <v>15674</v>
      </c>
      <c r="I35" s="12">
        <v>45782</v>
      </c>
      <c r="J35" s="12">
        <v>31678</v>
      </c>
      <c r="K35" s="12">
        <v>17160</v>
      </c>
      <c r="L35" s="12">
        <v>3412</v>
      </c>
      <c r="M35" s="12">
        <v>60822</v>
      </c>
    </row>
    <row r="36" spans="1:13" x14ac:dyDescent="0.3">
      <c r="A36" s="11">
        <v>2004</v>
      </c>
      <c r="B36" s="11">
        <v>72591</v>
      </c>
      <c r="C36" s="11">
        <v>7010</v>
      </c>
      <c r="D36" s="11">
        <v>42872</v>
      </c>
      <c r="E36" s="11">
        <v>42819</v>
      </c>
      <c r="F36" s="11">
        <v>9036</v>
      </c>
      <c r="G36" s="11">
        <v>24302</v>
      </c>
      <c r="H36" s="11">
        <v>17008</v>
      </c>
      <c r="I36" s="11">
        <v>46899</v>
      </c>
      <c r="J36" s="11">
        <v>30043</v>
      </c>
      <c r="K36" s="11">
        <v>17437</v>
      </c>
      <c r="L36" s="11">
        <v>3312</v>
      </c>
      <c r="M36" s="11">
        <v>61785</v>
      </c>
    </row>
    <row r="37" spans="1:13" x14ac:dyDescent="0.3">
      <c r="A37" s="11">
        <v>2005</v>
      </c>
      <c r="B37" s="11">
        <v>72450</v>
      </c>
      <c r="C37" s="11">
        <v>6760</v>
      </c>
      <c r="D37" s="11">
        <v>42748</v>
      </c>
      <c r="E37" s="11">
        <v>42451</v>
      </c>
      <c r="F37" s="11">
        <v>8957</v>
      </c>
      <c r="G37" s="11">
        <v>24421</v>
      </c>
      <c r="H37" s="11">
        <v>17480</v>
      </c>
      <c r="I37" s="11">
        <v>45942</v>
      </c>
      <c r="J37" s="11">
        <v>30736</v>
      </c>
      <c r="K37" s="11">
        <v>17159</v>
      </c>
      <c r="L37" s="11">
        <v>3306</v>
      </c>
      <c r="M37" s="11">
        <v>59670</v>
      </c>
    </row>
    <row r="38" spans="1:13" x14ac:dyDescent="0.3">
      <c r="A38" s="11">
        <v>2006</v>
      </c>
      <c r="B38" s="11">
        <v>72551</v>
      </c>
      <c r="C38" s="11">
        <v>6674</v>
      </c>
      <c r="D38" s="11">
        <v>42024</v>
      </c>
      <c r="E38" s="11">
        <v>42893</v>
      </c>
      <c r="F38" s="11">
        <v>8865</v>
      </c>
      <c r="G38" s="11">
        <v>26230</v>
      </c>
      <c r="H38" s="11">
        <v>15258</v>
      </c>
      <c r="I38" s="11">
        <v>47313</v>
      </c>
      <c r="J38" s="11">
        <v>30190</v>
      </c>
      <c r="K38" s="11">
        <v>17668</v>
      </c>
      <c r="L38" s="11">
        <v>3508</v>
      </c>
      <c r="M38" s="11">
        <v>59824</v>
      </c>
    </row>
    <row r="39" spans="1:13" x14ac:dyDescent="0.3">
      <c r="A39" s="11">
        <v>2007</v>
      </c>
      <c r="B39" s="11">
        <v>74123</v>
      </c>
      <c r="C39" s="11">
        <v>6833</v>
      </c>
      <c r="D39" s="11">
        <v>43084</v>
      </c>
      <c r="E39" s="11">
        <v>39515</v>
      </c>
      <c r="F39" s="11">
        <v>8669</v>
      </c>
      <c r="G39" s="11">
        <v>22867</v>
      </c>
      <c r="H39" s="11">
        <v>17246</v>
      </c>
      <c r="I39" s="11">
        <v>45575</v>
      </c>
      <c r="J39" s="11">
        <v>31147</v>
      </c>
      <c r="K39" s="11">
        <v>16634</v>
      </c>
      <c r="L39" s="11">
        <v>3530</v>
      </c>
      <c r="M39" s="11">
        <v>60314</v>
      </c>
    </row>
    <row r="40" spans="1:13" x14ac:dyDescent="0.3">
      <c r="A40" s="11">
        <v>2008</v>
      </c>
      <c r="B40" s="11">
        <v>73456</v>
      </c>
      <c r="C40" s="11">
        <v>6959</v>
      </c>
      <c r="D40" s="11">
        <v>42109</v>
      </c>
      <c r="E40" s="11">
        <v>36547</v>
      </c>
      <c r="F40" s="11">
        <v>6807</v>
      </c>
      <c r="G40" s="11">
        <v>22584</v>
      </c>
      <c r="H40" s="11">
        <v>15766</v>
      </c>
      <c r="I40" s="11">
        <v>49313</v>
      </c>
      <c r="J40" s="11">
        <v>30358</v>
      </c>
      <c r="K40" s="11">
        <v>18733</v>
      </c>
      <c r="L40" s="11">
        <v>3177</v>
      </c>
      <c r="M40" s="11">
        <v>57587</v>
      </c>
    </row>
    <row r="41" spans="1:13" x14ac:dyDescent="0.3">
      <c r="A41" s="11">
        <v>2009</v>
      </c>
      <c r="B41" s="11">
        <v>72072</v>
      </c>
      <c r="C41" s="11">
        <v>6737</v>
      </c>
      <c r="D41" s="11">
        <v>39589</v>
      </c>
      <c r="E41" s="11">
        <v>39084</v>
      </c>
      <c r="F41" s="11">
        <v>5656</v>
      </c>
      <c r="G41" s="11">
        <v>20305</v>
      </c>
      <c r="H41" s="11">
        <v>19383</v>
      </c>
      <c r="I41" s="11">
        <v>46627</v>
      </c>
      <c r="J41" s="11">
        <v>29471</v>
      </c>
      <c r="K41" s="11">
        <v>18787</v>
      </c>
      <c r="L41" s="11">
        <v>2375</v>
      </c>
      <c r="M41" s="11">
        <v>57325</v>
      </c>
    </row>
    <row r="42" spans="1:13" x14ac:dyDescent="0.3">
      <c r="A42" s="11">
        <v>2010</v>
      </c>
      <c r="B42" s="11">
        <v>70832</v>
      </c>
      <c r="C42" s="11">
        <v>6253</v>
      </c>
      <c r="D42" s="11">
        <v>38289</v>
      </c>
      <c r="E42" s="11">
        <v>39814</v>
      </c>
      <c r="F42" s="11">
        <v>5961</v>
      </c>
      <c r="G42" s="11">
        <v>22087</v>
      </c>
      <c r="H42" s="11">
        <v>19762</v>
      </c>
      <c r="I42" s="11">
        <v>45876</v>
      </c>
      <c r="J42" s="11">
        <v>29958</v>
      </c>
      <c r="K42" s="11">
        <v>17108</v>
      </c>
      <c r="L42" s="11">
        <v>2243</v>
      </c>
      <c r="M42" s="11">
        <v>55916</v>
      </c>
    </row>
    <row r="43" spans="1:13" x14ac:dyDescent="0.3">
      <c r="A43" s="11">
        <v>2011</v>
      </c>
      <c r="B43" s="11">
        <v>70968</v>
      </c>
      <c r="C43" s="11">
        <v>6140</v>
      </c>
      <c r="D43" s="11">
        <v>37644</v>
      </c>
      <c r="E43" s="11">
        <v>39833</v>
      </c>
      <c r="F43" s="11">
        <v>6068</v>
      </c>
      <c r="G43" s="11">
        <v>21473</v>
      </c>
      <c r="H43" s="11">
        <v>23361</v>
      </c>
      <c r="I43" s="11">
        <v>45284</v>
      </c>
      <c r="J43" s="11">
        <v>28745</v>
      </c>
      <c r="K43" s="11">
        <v>19334</v>
      </c>
      <c r="L43" s="11">
        <v>0</v>
      </c>
      <c r="M43" s="11">
        <v>54583</v>
      </c>
    </row>
    <row r="44" spans="1:13" x14ac:dyDescent="0.3">
      <c r="A44" s="11">
        <v>2012</v>
      </c>
      <c r="B44" s="11">
        <v>70443</v>
      </c>
      <c r="C44" s="11">
        <v>5582</v>
      </c>
      <c r="D44" s="11">
        <v>37324</v>
      </c>
      <c r="E44" s="11">
        <v>37133</v>
      </c>
      <c r="F44" s="11">
        <v>6480</v>
      </c>
      <c r="G44" s="11">
        <v>22566</v>
      </c>
      <c r="H44" s="11">
        <v>25547</v>
      </c>
      <c r="I44" s="11">
        <v>41655</v>
      </c>
      <c r="J44" s="11">
        <v>28900</v>
      </c>
      <c r="K44" s="11">
        <v>18138</v>
      </c>
      <c r="L44" s="11">
        <v>0</v>
      </c>
      <c r="M44" s="11">
        <v>53873</v>
      </c>
    </row>
    <row r="45" spans="1:13" x14ac:dyDescent="0.3">
      <c r="A45" s="11">
        <v>2013</v>
      </c>
      <c r="B45" s="11">
        <v>71630</v>
      </c>
      <c r="C45" s="11">
        <v>5003</v>
      </c>
      <c r="D45" s="11">
        <v>36886</v>
      </c>
      <c r="E45" s="11">
        <v>35761</v>
      </c>
      <c r="F45" s="11">
        <v>5297</v>
      </c>
      <c r="G45" s="11">
        <v>22142</v>
      </c>
      <c r="H45" s="11">
        <v>26343</v>
      </c>
      <c r="I45" s="11">
        <v>41193</v>
      </c>
      <c r="J45" s="11">
        <v>28286</v>
      </c>
      <c r="K45" s="11">
        <v>18127</v>
      </c>
      <c r="L45" s="11">
        <v>0</v>
      </c>
      <c r="M45" s="11">
        <v>52894</v>
      </c>
    </row>
    <row r="46" spans="1:13" x14ac:dyDescent="0.3">
      <c r="A46" s="11">
        <v>2014</v>
      </c>
      <c r="B46" s="11">
        <v>71924</v>
      </c>
      <c r="C46" s="11">
        <v>4866</v>
      </c>
      <c r="D46" s="11">
        <v>34390</v>
      </c>
      <c r="E46" s="11">
        <v>34635</v>
      </c>
      <c r="F46" s="11">
        <v>5258</v>
      </c>
      <c r="G46" s="11">
        <v>21355</v>
      </c>
      <c r="H46" s="11">
        <v>25937</v>
      </c>
      <c r="I46" s="11">
        <v>40905</v>
      </c>
      <c r="J46" s="11">
        <v>28099</v>
      </c>
      <c r="K46" s="11">
        <v>17359</v>
      </c>
      <c r="L46" s="11">
        <v>0</v>
      </c>
      <c r="M46" s="11">
        <v>53163</v>
      </c>
    </row>
    <row r="47" spans="1:13" x14ac:dyDescent="0.3">
      <c r="A47" s="11">
        <v>2015</v>
      </c>
      <c r="B47" s="11">
        <v>73783</v>
      </c>
      <c r="C47" s="11">
        <v>5710</v>
      </c>
      <c r="D47" s="11">
        <v>33915</v>
      </c>
      <c r="E47" s="11">
        <v>35617</v>
      </c>
      <c r="F47" s="11">
        <v>6574</v>
      </c>
      <c r="G47" s="11">
        <v>19298</v>
      </c>
      <c r="H47" s="11">
        <v>24436</v>
      </c>
      <c r="I47" s="11">
        <v>43641</v>
      </c>
      <c r="J47" s="11">
        <v>28175</v>
      </c>
      <c r="K47" s="11">
        <v>16719</v>
      </c>
      <c r="L47" s="11">
        <v>0</v>
      </c>
      <c r="M47" s="11">
        <v>52428</v>
      </c>
    </row>
    <row r="48" spans="1:13" x14ac:dyDescent="0.3">
      <c r="A48" s="11">
        <v>2016</v>
      </c>
      <c r="B48" s="11">
        <v>73551</v>
      </c>
      <c r="C48" s="11">
        <v>5156</v>
      </c>
      <c r="D48" s="11">
        <v>35277</v>
      </c>
      <c r="E48" s="11">
        <v>35460</v>
      </c>
      <c r="F48" s="11">
        <v>6200</v>
      </c>
      <c r="G48" s="11">
        <v>18295</v>
      </c>
      <c r="H48" s="11">
        <v>28656</v>
      </c>
      <c r="I48" s="11">
        <v>42192</v>
      </c>
      <c r="J48" s="11">
        <v>29607</v>
      </c>
      <c r="K48" s="11">
        <v>16641</v>
      </c>
      <c r="L48" s="11">
        <v>0</v>
      </c>
      <c r="M48" s="11">
        <v>51530</v>
      </c>
    </row>
    <row r="49" spans="1:13" x14ac:dyDescent="0.3">
      <c r="A49" s="11">
        <v>2017</v>
      </c>
      <c r="B49" s="11">
        <v>75218</v>
      </c>
      <c r="C49" s="11">
        <v>3741</v>
      </c>
      <c r="D49" s="11">
        <v>31797</v>
      </c>
      <c r="E49" s="11">
        <v>30684</v>
      </c>
      <c r="F49" s="11">
        <v>6575</v>
      </c>
      <c r="G49" s="11">
        <v>18072</v>
      </c>
      <c r="H49" s="11">
        <v>27839</v>
      </c>
      <c r="I49" s="11">
        <v>40784</v>
      </c>
      <c r="J49" s="11">
        <v>28128</v>
      </c>
      <c r="K49" s="11">
        <v>16655</v>
      </c>
      <c r="L49" s="11">
        <v>0</v>
      </c>
      <c r="M49" s="11">
        <v>47709</v>
      </c>
    </row>
    <row r="50" spans="1:13" x14ac:dyDescent="0.3">
      <c r="A50" s="11">
        <v>2018</v>
      </c>
      <c r="B50">
        <v>70650</v>
      </c>
      <c r="C50">
        <v>4315</v>
      </c>
      <c r="D50">
        <v>28965</v>
      </c>
      <c r="E50">
        <v>34401</v>
      </c>
      <c r="F50">
        <v>6258</v>
      </c>
      <c r="G50">
        <v>18135</v>
      </c>
      <c r="H50">
        <v>23117</v>
      </c>
      <c r="I50">
        <v>42874</v>
      </c>
      <c r="J50">
        <v>28656</v>
      </c>
      <c r="K50">
        <v>17797</v>
      </c>
      <c r="L50">
        <v>0</v>
      </c>
      <c r="M50">
        <v>47264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>
      <pane ySplit="2" topLeftCell="A3" activePane="bottomLeft" state="frozen"/>
      <selection pane="bottomLeft"/>
    </sheetView>
  </sheetViews>
  <sheetFormatPr defaultRowHeight="14.4" x14ac:dyDescent="0.3"/>
  <cols>
    <col min="2" max="20" width="19" customWidth="1"/>
  </cols>
  <sheetData>
    <row r="1" spans="1:20" x14ac:dyDescent="0.3">
      <c r="A1" s="65" t="s">
        <v>151</v>
      </c>
    </row>
    <row r="2" spans="1:20" s="14" customFormat="1" x14ac:dyDescent="0.3">
      <c r="A2" s="13" t="s">
        <v>23</v>
      </c>
      <c r="B2" s="13" t="s">
        <v>122</v>
      </c>
      <c r="C2" s="13" t="s">
        <v>133</v>
      </c>
      <c r="D2" s="13" t="s">
        <v>134</v>
      </c>
      <c r="E2" s="13" t="s">
        <v>135</v>
      </c>
      <c r="F2" s="13" t="s">
        <v>67</v>
      </c>
      <c r="G2" s="13" t="s">
        <v>136</v>
      </c>
      <c r="H2" s="13" t="s">
        <v>137</v>
      </c>
      <c r="I2" s="13" t="s">
        <v>138</v>
      </c>
      <c r="J2" s="13" t="s">
        <v>139</v>
      </c>
      <c r="K2" s="13" t="s">
        <v>140</v>
      </c>
      <c r="L2" s="13" t="s">
        <v>141</v>
      </c>
      <c r="M2" s="13" t="s">
        <v>142</v>
      </c>
      <c r="N2" s="13" t="s">
        <v>143</v>
      </c>
      <c r="O2" s="13" t="s">
        <v>144</v>
      </c>
      <c r="P2" s="13" t="s">
        <v>145</v>
      </c>
      <c r="Q2" s="13" t="s">
        <v>146</v>
      </c>
      <c r="R2" s="13" t="s">
        <v>147</v>
      </c>
      <c r="S2" s="13" t="s">
        <v>148</v>
      </c>
      <c r="T2" s="13" t="s">
        <v>150</v>
      </c>
    </row>
    <row r="3" spans="1:20" x14ac:dyDescent="0.3">
      <c r="A3" s="13">
        <v>1971</v>
      </c>
      <c r="B3" s="13">
        <v>39715</v>
      </c>
      <c r="C3" s="13">
        <v>17558</v>
      </c>
      <c r="D3" s="13">
        <v>18066</v>
      </c>
      <c r="E3" s="13">
        <v>11662</v>
      </c>
      <c r="F3" s="13"/>
      <c r="G3" s="13">
        <v>12069</v>
      </c>
      <c r="H3" s="13">
        <v>3000</v>
      </c>
      <c r="I3" s="13">
        <v>17329</v>
      </c>
      <c r="J3" s="13">
        <v>20234</v>
      </c>
      <c r="K3" s="13">
        <v>6632</v>
      </c>
      <c r="L3" s="15">
        <f t="shared" ref="L3:L45" si="0">L4*K3/K4</f>
        <v>3908.8425656928343</v>
      </c>
      <c r="M3" s="13">
        <v>2000</v>
      </c>
      <c r="N3" s="13">
        <v>4000</v>
      </c>
      <c r="O3" s="13"/>
      <c r="P3" s="13">
        <v>11620</v>
      </c>
      <c r="Q3" s="13"/>
      <c r="R3" s="13"/>
      <c r="S3" s="13">
        <v>9149</v>
      </c>
      <c r="T3" s="13"/>
    </row>
    <row r="4" spans="1:20" x14ac:dyDescent="0.3">
      <c r="A4" s="13">
        <v>1972</v>
      </c>
      <c r="B4" s="13">
        <v>38697</v>
      </c>
      <c r="C4" s="13">
        <v>18785</v>
      </c>
      <c r="D4" s="13">
        <v>18793</v>
      </c>
      <c r="E4" s="13">
        <v>13250</v>
      </c>
      <c r="F4" s="13"/>
      <c r="G4" s="13">
        <v>15899</v>
      </c>
      <c r="H4" s="13">
        <v>3000</v>
      </c>
      <c r="I4" s="13">
        <v>20198</v>
      </c>
      <c r="J4" s="13">
        <v>22489</v>
      </c>
      <c r="K4" s="13">
        <v>7588</v>
      </c>
      <c r="L4" s="15">
        <f t="shared" si="0"/>
        <v>4472.3005712420427</v>
      </c>
      <c r="M4" s="13">
        <v>2000</v>
      </c>
      <c r="N4" s="13">
        <v>4000</v>
      </c>
      <c r="O4" s="13"/>
      <c r="P4" s="13">
        <v>12869</v>
      </c>
      <c r="Q4" s="13">
        <v>3267</v>
      </c>
      <c r="R4" s="13"/>
      <c r="S4" s="13">
        <v>6861</v>
      </c>
      <c r="T4" s="13"/>
    </row>
    <row r="5" spans="1:20" x14ac:dyDescent="0.3">
      <c r="A5" s="13">
        <v>1973</v>
      </c>
      <c r="B5" s="13">
        <v>39930</v>
      </c>
      <c r="C5" s="13">
        <v>19876</v>
      </c>
      <c r="D5" s="13">
        <v>20401</v>
      </c>
      <c r="E5" s="13">
        <v>18973</v>
      </c>
      <c r="F5" s="13"/>
      <c r="G5" s="13">
        <v>15270</v>
      </c>
      <c r="H5" s="13">
        <v>3000</v>
      </c>
      <c r="I5" s="13">
        <v>19523</v>
      </c>
      <c r="J5" s="13">
        <v>23300</v>
      </c>
      <c r="K5" s="13">
        <v>7399</v>
      </c>
      <c r="L5" s="15">
        <f t="shared" si="0"/>
        <v>4360.9056308144272</v>
      </c>
      <c r="M5" s="13">
        <v>2000</v>
      </c>
      <c r="N5" s="13">
        <v>4000</v>
      </c>
      <c r="O5" s="13"/>
      <c r="P5" s="13">
        <v>12379</v>
      </c>
      <c r="Q5" s="13">
        <v>3391</v>
      </c>
      <c r="R5" s="13"/>
      <c r="S5" s="13">
        <v>7085</v>
      </c>
      <c r="T5" s="13"/>
    </row>
    <row r="6" spans="1:20" x14ac:dyDescent="0.3">
      <c r="A6" s="13">
        <v>1974</v>
      </c>
      <c r="B6" s="13">
        <v>39649</v>
      </c>
      <c r="C6" s="13">
        <v>18190</v>
      </c>
      <c r="D6" s="13">
        <v>18420</v>
      </c>
      <c r="E6" s="13">
        <v>16477</v>
      </c>
      <c r="F6" s="13"/>
      <c r="G6" s="13">
        <v>15313</v>
      </c>
      <c r="H6" s="13">
        <v>3000</v>
      </c>
      <c r="I6" s="13">
        <v>22756</v>
      </c>
      <c r="J6" s="13">
        <v>19032</v>
      </c>
      <c r="K6" s="13">
        <v>8792</v>
      </c>
      <c r="L6" s="15">
        <f t="shared" si="0"/>
        <v>5181.9275991512959</v>
      </c>
      <c r="M6" s="13">
        <v>2000</v>
      </c>
      <c r="N6" s="13">
        <v>4000</v>
      </c>
      <c r="O6" s="13">
        <v>3802</v>
      </c>
      <c r="P6" s="13">
        <v>15021</v>
      </c>
      <c r="Q6" s="13">
        <v>3881</v>
      </c>
      <c r="R6" s="13"/>
      <c r="S6" s="13">
        <v>5165</v>
      </c>
      <c r="T6" s="13"/>
    </row>
    <row r="7" spans="1:20" x14ac:dyDescent="0.3">
      <c r="A7" s="13">
        <v>1975</v>
      </c>
      <c r="B7" s="13">
        <v>42180</v>
      </c>
      <c r="C7" s="13">
        <v>19640</v>
      </c>
      <c r="D7" s="13">
        <v>20024</v>
      </c>
      <c r="E7" s="13">
        <v>17029</v>
      </c>
      <c r="F7" s="13"/>
      <c r="G7" s="13">
        <v>15989</v>
      </c>
      <c r="H7" s="13">
        <v>3000</v>
      </c>
      <c r="I7" s="13">
        <v>23247</v>
      </c>
      <c r="J7" s="13">
        <v>19603</v>
      </c>
      <c r="K7" s="13">
        <v>9906</v>
      </c>
      <c r="L7" s="15">
        <f t="shared" si="0"/>
        <v>5838.5094173331136</v>
      </c>
      <c r="M7" s="13">
        <v>2000</v>
      </c>
      <c r="N7" s="13">
        <v>4000</v>
      </c>
      <c r="O7" s="13">
        <v>4091</v>
      </c>
      <c r="P7" s="13">
        <v>19538</v>
      </c>
      <c r="Q7" s="13">
        <v>5383</v>
      </c>
      <c r="R7" s="13"/>
      <c r="S7" s="13">
        <v>6180</v>
      </c>
      <c r="T7" s="13"/>
    </row>
    <row r="8" spans="1:20" x14ac:dyDescent="0.3">
      <c r="A8" s="13">
        <v>1976</v>
      </c>
      <c r="B8" s="13">
        <v>45332</v>
      </c>
      <c r="C8" s="13">
        <v>19249</v>
      </c>
      <c r="D8" s="13">
        <v>19743</v>
      </c>
      <c r="E8" s="13">
        <v>18928</v>
      </c>
      <c r="F8" s="13"/>
      <c r="G8" s="13">
        <v>15473</v>
      </c>
      <c r="H8" s="13">
        <v>4000</v>
      </c>
      <c r="I8" s="13">
        <v>29074</v>
      </c>
      <c r="J8" s="13">
        <v>19822</v>
      </c>
      <c r="K8" s="13">
        <v>8786</v>
      </c>
      <c r="L8" s="15">
        <f t="shared" si="0"/>
        <v>5178.3912518361331</v>
      </c>
      <c r="M8" s="13">
        <v>2000</v>
      </c>
      <c r="N8" s="13">
        <v>4000</v>
      </c>
      <c r="O8" s="13">
        <v>3708</v>
      </c>
      <c r="P8" s="13">
        <v>22433</v>
      </c>
      <c r="Q8" s="13">
        <v>5795</v>
      </c>
      <c r="R8" s="13"/>
      <c r="S8" s="13">
        <v>5025</v>
      </c>
      <c r="T8" s="13"/>
    </row>
    <row r="9" spans="1:20" x14ac:dyDescent="0.3">
      <c r="A9" s="13">
        <v>1977</v>
      </c>
      <c r="B9" s="13">
        <v>44159</v>
      </c>
      <c r="C9" s="13">
        <v>21112</v>
      </c>
      <c r="D9" s="13">
        <v>21999</v>
      </c>
      <c r="E9" s="13">
        <v>19094</v>
      </c>
      <c r="F9" s="13"/>
      <c r="G9" s="13">
        <v>17208</v>
      </c>
      <c r="H9" s="13">
        <v>4000</v>
      </c>
      <c r="I9" s="13">
        <v>28406</v>
      </c>
      <c r="J9" s="13">
        <v>20971</v>
      </c>
      <c r="K9" s="13">
        <v>9238</v>
      </c>
      <c r="L9" s="15">
        <f t="shared" si="0"/>
        <v>5444.7960829117001</v>
      </c>
      <c r="M9" s="13">
        <v>2500</v>
      </c>
      <c r="N9" s="13">
        <v>5000</v>
      </c>
      <c r="O9" s="13">
        <v>4506</v>
      </c>
      <c r="P9" s="13">
        <v>21026</v>
      </c>
      <c r="Q9" s="13">
        <v>6356</v>
      </c>
      <c r="R9" s="13"/>
      <c r="S9" s="13">
        <v>6658</v>
      </c>
      <c r="T9" s="13"/>
    </row>
    <row r="10" spans="1:20" x14ac:dyDescent="0.3">
      <c r="A10" s="13">
        <v>1978</v>
      </c>
      <c r="B10" s="13">
        <v>43501</v>
      </c>
      <c r="C10" s="13">
        <v>19547</v>
      </c>
      <c r="D10" s="13">
        <v>24698</v>
      </c>
      <c r="E10" s="13">
        <v>21432</v>
      </c>
      <c r="F10" s="13"/>
      <c r="G10" s="13">
        <v>18755</v>
      </c>
      <c r="H10" s="13">
        <v>4000</v>
      </c>
      <c r="I10" s="13">
        <v>29283</v>
      </c>
      <c r="J10" s="13">
        <v>21614</v>
      </c>
      <c r="K10" s="13">
        <v>9106</v>
      </c>
      <c r="L10" s="15">
        <f t="shared" si="0"/>
        <v>5366.9964419781272</v>
      </c>
      <c r="M10" s="13">
        <v>2500</v>
      </c>
      <c r="N10" s="13">
        <v>5000</v>
      </c>
      <c r="O10" s="13">
        <v>4596</v>
      </c>
      <c r="P10" s="13">
        <v>18629</v>
      </c>
      <c r="Q10" s="13">
        <v>6588</v>
      </c>
      <c r="R10" s="13"/>
      <c r="S10" s="13">
        <v>6700</v>
      </c>
      <c r="T10" s="13"/>
    </row>
    <row r="11" spans="1:20" x14ac:dyDescent="0.3">
      <c r="A11" s="13">
        <v>1979</v>
      </c>
      <c r="B11" s="13">
        <v>47576</v>
      </c>
      <c r="C11" s="13">
        <v>19031</v>
      </c>
      <c r="D11" s="13">
        <v>24242</v>
      </c>
      <c r="E11" s="13">
        <v>21713</v>
      </c>
      <c r="F11" s="13"/>
      <c r="G11" s="13">
        <v>17850</v>
      </c>
      <c r="H11" s="13">
        <v>4000</v>
      </c>
      <c r="I11" s="13">
        <v>31056</v>
      </c>
      <c r="J11" s="13">
        <v>22566</v>
      </c>
      <c r="K11" s="13">
        <v>9640</v>
      </c>
      <c r="L11" s="15">
        <f t="shared" si="0"/>
        <v>5681.7313530275806</v>
      </c>
      <c r="M11" s="13">
        <v>2500</v>
      </c>
      <c r="N11" s="13">
        <v>5000</v>
      </c>
      <c r="O11" s="13">
        <v>4698</v>
      </c>
      <c r="P11" s="13">
        <v>25094</v>
      </c>
      <c r="Q11" s="13">
        <v>6126</v>
      </c>
      <c r="R11" s="13"/>
      <c r="S11" s="13">
        <v>6269</v>
      </c>
      <c r="T11" s="13"/>
    </row>
    <row r="12" spans="1:20" x14ac:dyDescent="0.3">
      <c r="A12" s="13">
        <v>1980</v>
      </c>
      <c r="B12" s="13">
        <v>49208</v>
      </c>
      <c r="C12" s="13">
        <v>18891</v>
      </c>
      <c r="D12" s="13">
        <v>25873</v>
      </c>
      <c r="E12" s="13">
        <v>21969</v>
      </c>
      <c r="F12" s="13"/>
      <c r="G12" s="13">
        <v>18707</v>
      </c>
      <c r="H12" s="13">
        <v>4000</v>
      </c>
      <c r="I12" s="13">
        <v>33495</v>
      </c>
      <c r="J12" s="13">
        <v>23162</v>
      </c>
      <c r="K12" s="13">
        <v>9525</v>
      </c>
      <c r="L12" s="15">
        <f t="shared" si="0"/>
        <v>5613.9513628203013</v>
      </c>
      <c r="M12" s="13">
        <v>2500</v>
      </c>
      <c r="N12" s="13">
        <v>5000</v>
      </c>
      <c r="O12" s="13">
        <v>4949</v>
      </c>
      <c r="P12" s="13">
        <v>23574</v>
      </c>
      <c r="Q12" s="13">
        <v>5338</v>
      </c>
      <c r="R12" s="13">
        <v>8000</v>
      </c>
      <c r="S12" s="13">
        <v>8546</v>
      </c>
      <c r="T12" s="13"/>
    </row>
    <row r="13" spans="1:20" x14ac:dyDescent="0.3">
      <c r="A13" s="13">
        <v>1981</v>
      </c>
      <c r="B13" s="13">
        <v>50231</v>
      </c>
      <c r="C13" s="13">
        <v>18293</v>
      </c>
      <c r="D13" s="13">
        <v>21038</v>
      </c>
      <c r="E13" s="13">
        <v>12769</v>
      </c>
      <c r="F13" s="13">
        <v>17346</v>
      </c>
      <c r="G13" s="13">
        <v>17092</v>
      </c>
      <c r="H13" s="13">
        <v>5165</v>
      </c>
      <c r="I13" s="13">
        <v>32013</v>
      </c>
      <c r="J13" s="13">
        <v>24563</v>
      </c>
      <c r="K13" s="13">
        <v>9803</v>
      </c>
      <c r="L13" s="15">
        <f t="shared" si="0"/>
        <v>5777.8021217561591</v>
      </c>
      <c r="M13" s="13">
        <v>3000</v>
      </c>
      <c r="N13" s="13">
        <v>5500</v>
      </c>
      <c r="O13" s="13">
        <v>4351</v>
      </c>
      <c r="P13" s="13">
        <v>24222</v>
      </c>
      <c r="Q13" s="13">
        <v>5345</v>
      </c>
      <c r="R13" s="13">
        <v>8000</v>
      </c>
      <c r="S13" s="13">
        <v>8148</v>
      </c>
      <c r="T13" s="13"/>
    </row>
    <row r="14" spans="1:20" x14ac:dyDescent="0.3">
      <c r="A14" s="13">
        <v>1982</v>
      </c>
      <c r="B14" s="13">
        <v>53488</v>
      </c>
      <c r="C14" s="13">
        <v>16558</v>
      </c>
      <c r="D14" s="13">
        <v>23379</v>
      </c>
      <c r="E14" s="13">
        <v>12105</v>
      </c>
      <c r="F14" s="13">
        <v>22655</v>
      </c>
      <c r="G14" s="13">
        <v>17404</v>
      </c>
      <c r="H14" s="13">
        <v>5338</v>
      </c>
      <c r="I14" s="13">
        <v>34377</v>
      </c>
      <c r="J14" s="13">
        <v>26118</v>
      </c>
      <c r="K14" s="13">
        <v>9181</v>
      </c>
      <c r="L14" s="15">
        <f t="shared" si="0"/>
        <v>5411.2007834176575</v>
      </c>
      <c r="M14" s="13">
        <v>3000</v>
      </c>
      <c r="N14" s="13">
        <v>5500</v>
      </c>
      <c r="O14" s="13">
        <v>5057</v>
      </c>
      <c r="P14" s="13">
        <v>23791</v>
      </c>
      <c r="Q14" s="13">
        <v>6552</v>
      </c>
      <c r="R14" s="13">
        <v>8000</v>
      </c>
      <c r="S14" s="13">
        <v>7607</v>
      </c>
      <c r="T14" s="13"/>
    </row>
    <row r="15" spans="1:20" x14ac:dyDescent="0.3">
      <c r="A15" s="13">
        <v>1983</v>
      </c>
      <c r="B15" s="13">
        <v>57217</v>
      </c>
      <c r="C15" s="13">
        <v>19418</v>
      </c>
      <c r="D15" s="13">
        <v>24359</v>
      </c>
      <c r="E15" s="13">
        <v>13127</v>
      </c>
      <c r="F15" s="13">
        <v>30840</v>
      </c>
      <c r="G15" s="13">
        <v>20790</v>
      </c>
      <c r="H15" s="13">
        <v>5905</v>
      </c>
      <c r="I15" s="13">
        <v>37140</v>
      </c>
      <c r="J15" s="13">
        <v>28132</v>
      </c>
      <c r="K15" s="13">
        <v>9609</v>
      </c>
      <c r="L15" s="15">
        <f t="shared" si="0"/>
        <v>5663.4602252325749</v>
      </c>
      <c r="M15" s="13">
        <v>3979</v>
      </c>
      <c r="N15" s="13">
        <v>7073</v>
      </c>
      <c r="O15" s="13">
        <v>5511</v>
      </c>
      <c r="P15" s="13">
        <v>27606</v>
      </c>
      <c r="Q15" s="13">
        <v>6516</v>
      </c>
      <c r="R15" s="13">
        <v>8000</v>
      </c>
      <c r="S15" s="13">
        <v>7832</v>
      </c>
      <c r="T15" s="13"/>
    </row>
    <row r="16" spans="1:20" x14ac:dyDescent="0.3">
      <c r="A16" s="13">
        <v>1984</v>
      </c>
      <c r="B16" s="13">
        <v>58742</v>
      </c>
      <c r="C16" s="13">
        <v>20091</v>
      </c>
      <c r="D16" s="13">
        <v>24895</v>
      </c>
      <c r="E16" s="13">
        <v>14158</v>
      </c>
      <c r="F16" s="13">
        <v>35012</v>
      </c>
      <c r="G16" s="13">
        <v>23791</v>
      </c>
      <c r="H16" s="13">
        <v>5934</v>
      </c>
      <c r="I16" s="13">
        <v>39536</v>
      </c>
      <c r="J16" s="13">
        <v>31039</v>
      </c>
      <c r="K16" s="13">
        <v>8451</v>
      </c>
      <c r="L16" s="15">
        <f t="shared" si="0"/>
        <v>4980.9451934062326</v>
      </c>
      <c r="M16" s="13">
        <v>4400</v>
      </c>
      <c r="N16" s="13">
        <v>6843</v>
      </c>
      <c r="O16" s="13">
        <v>6427</v>
      </c>
      <c r="P16" s="13">
        <v>30926</v>
      </c>
      <c r="Q16" s="13">
        <v>7297</v>
      </c>
      <c r="R16" s="13">
        <v>8000</v>
      </c>
      <c r="S16" s="13">
        <v>8313</v>
      </c>
      <c r="T16" s="13"/>
    </row>
    <row r="17" spans="1:20" x14ac:dyDescent="0.3">
      <c r="A17" s="13">
        <v>1985</v>
      </c>
      <c r="B17" s="13">
        <v>60823</v>
      </c>
      <c r="C17" s="13">
        <v>20252</v>
      </c>
      <c r="D17" s="13">
        <v>27019</v>
      </c>
      <c r="E17" s="13">
        <v>14838</v>
      </c>
      <c r="F17" s="13">
        <v>38508</v>
      </c>
      <c r="G17" s="13">
        <v>26043</v>
      </c>
      <c r="H17" s="13">
        <v>6930</v>
      </c>
      <c r="I17" s="13">
        <v>42766</v>
      </c>
      <c r="J17" s="13">
        <v>34189</v>
      </c>
      <c r="K17" s="13">
        <v>10460</v>
      </c>
      <c r="L17" s="15">
        <f t="shared" si="0"/>
        <v>6165.032152766441</v>
      </c>
      <c r="M17" s="13">
        <v>4701</v>
      </c>
      <c r="N17" s="13">
        <v>7669</v>
      </c>
      <c r="O17" s="13">
        <v>6516</v>
      </c>
      <c r="P17" s="13">
        <v>33201</v>
      </c>
      <c r="Q17" s="13">
        <v>8012</v>
      </c>
      <c r="R17" s="13">
        <v>8000</v>
      </c>
      <c r="S17" s="13">
        <v>10531</v>
      </c>
      <c r="T17" s="13"/>
    </row>
    <row r="18" spans="1:20" x14ac:dyDescent="0.3">
      <c r="A18" s="13">
        <v>1986</v>
      </c>
      <c r="B18" s="13">
        <v>65174</v>
      </c>
      <c r="C18" s="13">
        <v>21171</v>
      </c>
      <c r="D18" s="13">
        <v>28552</v>
      </c>
      <c r="E18" s="13">
        <v>15866</v>
      </c>
      <c r="F18" s="13">
        <v>41961</v>
      </c>
      <c r="G18" s="13">
        <v>28842</v>
      </c>
      <c r="H18" s="13">
        <v>6803</v>
      </c>
      <c r="I18" s="13">
        <v>45351</v>
      </c>
      <c r="J18" s="13">
        <v>36735</v>
      </c>
      <c r="K18" s="13">
        <v>11182</v>
      </c>
      <c r="L18" s="15">
        <f t="shared" si="0"/>
        <v>6590.5726130243156</v>
      </c>
      <c r="M18" s="13">
        <v>5295</v>
      </c>
      <c r="N18" s="13">
        <v>8196</v>
      </c>
      <c r="O18" s="13">
        <v>8061</v>
      </c>
      <c r="P18" s="13">
        <v>37170</v>
      </c>
      <c r="Q18" s="13">
        <v>8181</v>
      </c>
      <c r="R18" s="13">
        <v>8000</v>
      </c>
      <c r="S18" s="13">
        <v>10434</v>
      </c>
      <c r="T18" s="13"/>
    </row>
    <row r="19" spans="1:20" x14ac:dyDescent="0.3">
      <c r="A19" s="13">
        <v>1987</v>
      </c>
      <c r="B19" s="13">
        <v>67071</v>
      </c>
      <c r="C19" s="13">
        <v>21117</v>
      </c>
      <c r="D19" s="13">
        <v>29951</v>
      </c>
      <c r="E19" s="13">
        <v>16722</v>
      </c>
      <c r="F19" s="13">
        <v>46755</v>
      </c>
      <c r="G19" s="13">
        <v>30588</v>
      </c>
      <c r="H19" s="13">
        <v>8984</v>
      </c>
      <c r="I19" s="13">
        <v>45530</v>
      </c>
      <c r="J19" s="13">
        <v>38178</v>
      </c>
      <c r="K19" s="13">
        <v>11560</v>
      </c>
      <c r="L19" s="15">
        <f t="shared" si="0"/>
        <v>6813.3624938795465</v>
      </c>
      <c r="M19" s="13">
        <v>5272</v>
      </c>
      <c r="N19" s="13">
        <v>9875</v>
      </c>
      <c r="O19" s="13">
        <v>8443</v>
      </c>
      <c r="P19" s="13">
        <v>38096</v>
      </c>
      <c r="Q19" s="13">
        <v>8857</v>
      </c>
      <c r="R19" s="13">
        <v>8000</v>
      </c>
      <c r="S19" s="13">
        <v>10604</v>
      </c>
      <c r="T19" s="13"/>
    </row>
    <row r="20" spans="1:20" x14ac:dyDescent="0.3">
      <c r="A20" s="13">
        <v>1988</v>
      </c>
      <c r="B20" s="13">
        <v>67489</v>
      </c>
      <c r="C20" s="13">
        <v>22799</v>
      </c>
      <c r="D20" s="13">
        <v>33657</v>
      </c>
      <c r="E20" s="13">
        <v>19511</v>
      </c>
      <c r="F20" s="13">
        <v>41914</v>
      </c>
      <c r="G20" s="13">
        <v>30016</v>
      </c>
      <c r="H20" s="13">
        <v>10439</v>
      </c>
      <c r="I20" s="13">
        <v>49636</v>
      </c>
      <c r="J20" s="13">
        <v>39766</v>
      </c>
      <c r="K20" s="13">
        <v>13358</v>
      </c>
      <c r="L20" s="15">
        <f t="shared" si="0"/>
        <v>7873.0879059898771</v>
      </c>
      <c r="M20" s="13">
        <v>6173</v>
      </c>
      <c r="N20" s="13">
        <v>10221</v>
      </c>
      <c r="O20" s="13">
        <v>8475</v>
      </c>
      <c r="P20" s="13">
        <v>41812</v>
      </c>
      <c r="Q20" s="13">
        <v>9145</v>
      </c>
      <c r="R20" s="13">
        <v>8000</v>
      </c>
      <c r="S20" s="13">
        <v>10963</v>
      </c>
      <c r="T20" s="13"/>
    </row>
    <row r="21" spans="1:20" x14ac:dyDescent="0.3">
      <c r="A21" s="13">
        <v>1989</v>
      </c>
      <c r="B21" s="13">
        <v>65335</v>
      </c>
      <c r="C21" s="13">
        <v>22582</v>
      </c>
      <c r="D21" s="13">
        <v>33746</v>
      </c>
      <c r="E21" s="13">
        <v>18024</v>
      </c>
      <c r="F21" s="13">
        <v>49473</v>
      </c>
      <c r="G21" s="13">
        <v>31644</v>
      </c>
      <c r="H21" s="13">
        <v>9625</v>
      </c>
      <c r="I21" s="13">
        <v>51237</v>
      </c>
      <c r="J21" s="13">
        <v>42945</v>
      </c>
      <c r="K21" s="13">
        <v>10906</v>
      </c>
      <c r="L21" s="15">
        <f t="shared" si="0"/>
        <v>6427.900636526846</v>
      </c>
      <c r="M21" s="13">
        <v>7006</v>
      </c>
      <c r="N21" s="13">
        <v>10824</v>
      </c>
      <c r="O21" s="13">
        <v>8336</v>
      </c>
      <c r="P21" s="13">
        <v>46258</v>
      </c>
      <c r="Q21" s="13">
        <v>10299</v>
      </c>
      <c r="R21" s="13">
        <v>8000</v>
      </c>
      <c r="S21" s="13">
        <v>12920</v>
      </c>
      <c r="T21" s="13"/>
    </row>
    <row r="22" spans="1:20" x14ac:dyDescent="0.3">
      <c r="A22" s="13">
        <v>1990</v>
      </c>
      <c r="B22" s="13">
        <v>63915</v>
      </c>
      <c r="C22" s="13">
        <v>20514</v>
      </c>
      <c r="D22" s="13">
        <v>32023</v>
      </c>
      <c r="E22" s="13">
        <v>16640</v>
      </c>
      <c r="F22" s="13">
        <v>49416</v>
      </c>
      <c r="G22" s="13">
        <v>31918</v>
      </c>
      <c r="H22" s="13">
        <v>8938</v>
      </c>
      <c r="I22" s="13">
        <v>50739</v>
      </c>
      <c r="J22" s="13">
        <v>43296</v>
      </c>
      <c r="K22" s="13">
        <v>11918</v>
      </c>
      <c r="L22" s="15">
        <f t="shared" si="0"/>
        <v>7024.3645503509042</v>
      </c>
      <c r="M22" s="13">
        <v>6890</v>
      </c>
      <c r="N22" s="13">
        <v>11689</v>
      </c>
      <c r="O22" s="13">
        <v>8444</v>
      </c>
      <c r="P22" s="13">
        <v>46636</v>
      </c>
      <c r="Q22" s="13">
        <v>11077</v>
      </c>
      <c r="R22" s="13">
        <v>11851</v>
      </c>
      <c r="S22" s="13">
        <v>12362</v>
      </c>
      <c r="T22" s="13"/>
    </row>
    <row r="23" spans="1:20" x14ac:dyDescent="0.3">
      <c r="A23" s="13">
        <v>1991</v>
      </c>
      <c r="B23" s="13">
        <v>63011</v>
      </c>
      <c r="C23" s="13">
        <v>20981</v>
      </c>
      <c r="D23" s="13">
        <v>32296</v>
      </c>
      <c r="E23" s="13">
        <v>15662</v>
      </c>
      <c r="F23" s="13">
        <v>49653</v>
      </c>
      <c r="G23" s="13">
        <v>31052</v>
      </c>
      <c r="H23" s="13">
        <v>8444</v>
      </c>
      <c r="I23" s="13">
        <v>50232</v>
      </c>
      <c r="J23" s="13">
        <v>44384</v>
      </c>
      <c r="K23" s="13">
        <v>15645</v>
      </c>
      <c r="L23" s="15">
        <f t="shared" si="0"/>
        <v>9221.025624285945</v>
      </c>
      <c r="M23" s="13">
        <v>8894</v>
      </c>
      <c r="N23" s="13">
        <v>9612</v>
      </c>
      <c r="O23" s="13">
        <v>8760</v>
      </c>
      <c r="P23" s="13">
        <v>42864</v>
      </c>
      <c r="Q23" s="13">
        <v>11841</v>
      </c>
      <c r="R23" s="13">
        <v>11890</v>
      </c>
      <c r="S23" s="13">
        <v>12562</v>
      </c>
      <c r="T23" s="13"/>
    </row>
    <row r="24" spans="1:20" x14ac:dyDescent="0.3">
      <c r="A24" s="13">
        <v>1992</v>
      </c>
      <c r="B24" s="13">
        <v>62214</v>
      </c>
      <c r="C24" s="13">
        <v>20730</v>
      </c>
      <c r="D24" s="13">
        <v>31785</v>
      </c>
      <c r="E24" s="13">
        <v>14806</v>
      </c>
      <c r="F24" s="13">
        <v>48442</v>
      </c>
      <c r="G24" s="13">
        <v>30999</v>
      </c>
      <c r="H24" s="13">
        <v>8614</v>
      </c>
      <c r="I24" s="13">
        <v>48695</v>
      </c>
      <c r="J24" s="13">
        <v>42311</v>
      </c>
      <c r="K24" s="13">
        <v>19369</v>
      </c>
      <c r="L24" s="15">
        <f t="shared" si="0"/>
        <v>11415.918524563405</v>
      </c>
      <c r="M24" s="13">
        <v>7893</v>
      </c>
      <c r="N24" s="13">
        <v>11086</v>
      </c>
      <c r="O24" s="13">
        <v>7729</v>
      </c>
      <c r="P24" s="13">
        <v>44422</v>
      </c>
      <c r="Q24" s="13">
        <v>10637</v>
      </c>
      <c r="R24" s="13">
        <v>11355</v>
      </c>
      <c r="S24" s="13">
        <v>12282</v>
      </c>
      <c r="T24" s="13"/>
    </row>
    <row r="25" spans="1:20" x14ac:dyDescent="0.3">
      <c r="A25" s="13">
        <v>1993</v>
      </c>
      <c r="B25" s="13">
        <v>60048</v>
      </c>
      <c r="C25" s="13">
        <v>19776</v>
      </c>
      <c r="D25" s="13">
        <v>31104</v>
      </c>
      <c r="E25" s="13">
        <v>14246</v>
      </c>
      <c r="F25" s="13">
        <v>49299</v>
      </c>
      <c r="G25" s="13">
        <v>30228</v>
      </c>
      <c r="H25" s="13">
        <v>8653</v>
      </c>
      <c r="I25" s="13">
        <v>48522</v>
      </c>
      <c r="J25" s="13">
        <v>44882</v>
      </c>
      <c r="K25" s="13">
        <v>17543</v>
      </c>
      <c r="L25" s="15">
        <f t="shared" si="0"/>
        <v>10339.69015831565</v>
      </c>
      <c r="M25" s="13">
        <v>7169</v>
      </c>
      <c r="N25" s="13">
        <v>12058</v>
      </c>
      <c r="O25" s="13">
        <v>9053</v>
      </c>
      <c r="P25" s="13">
        <v>42127</v>
      </c>
      <c r="Q25" s="13">
        <v>10344</v>
      </c>
      <c r="R25" s="13">
        <v>12653</v>
      </c>
      <c r="S25" s="13">
        <v>12127</v>
      </c>
      <c r="T25" s="13"/>
    </row>
    <row r="26" spans="1:20" x14ac:dyDescent="0.3">
      <c r="A26" s="13">
        <v>1994</v>
      </c>
      <c r="B26" s="13">
        <v>58843</v>
      </c>
      <c r="C26" s="13">
        <v>19575</v>
      </c>
      <c r="D26" s="13">
        <v>31703</v>
      </c>
      <c r="E26" s="13">
        <v>14855</v>
      </c>
      <c r="F26" s="13">
        <v>51189</v>
      </c>
      <c r="G26" s="13">
        <v>30598</v>
      </c>
      <c r="H26" s="13">
        <v>8608</v>
      </c>
      <c r="I26" s="13">
        <v>48333</v>
      </c>
      <c r="J26" s="13">
        <v>46194</v>
      </c>
      <c r="K26" s="13">
        <v>18118</v>
      </c>
      <c r="L26" s="15">
        <f t="shared" si="0"/>
        <v>10678.590109352046</v>
      </c>
      <c r="M26" s="13">
        <v>7980</v>
      </c>
      <c r="N26" s="13">
        <v>11933</v>
      </c>
      <c r="O26" s="13">
        <v>9308</v>
      </c>
      <c r="P26" s="13">
        <v>40898</v>
      </c>
      <c r="Q26" s="13">
        <v>10768</v>
      </c>
      <c r="R26" s="13">
        <v>11387</v>
      </c>
      <c r="S26" s="13">
        <v>13438</v>
      </c>
      <c r="T26" s="13"/>
    </row>
    <row r="27" spans="1:20" x14ac:dyDescent="0.3">
      <c r="A27" s="13">
        <v>1995</v>
      </c>
      <c r="B27" s="13">
        <v>60818</v>
      </c>
      <c r="C27" s="13">
        <v>19921</v>
      </c>
      <c r="D27" s="13">
        <v>31210</v>
      </c>
      <c r="E27" s="13">
        <v>14948</v>
      </c>
      <c r="F27" s="13">
        <v>53426</v>
      </c>
      <c r="G27" s="13">
        <v>31203</v>
      </c>
      <c r="H27" s="13">
        <v>8032</v>
      </c>
      <c r="I27" s="13">
        <v>48787</v>
      </c>
      <c r="J27" s="13">
        <v>47983</v>
      </c>
      <c r="K27" s="13">
        <v>18731</v>
      </c>
      <c r="L27" s="15">
        <f t="shared" si="0"/>
        <v>11039.886926717803</v>
      </c>
      <c r="M27" s="13">
        <v>7871</v>
      </c>
      <c r="N27" s="13">
        <v>11777</v>
      </c>
      <c r="O27" s="13">
        <v>9791</v>
      </c>
      <c r="P27" s="13">
        <v>42385</v>
      </c>
      <c r="Q27" s="13">
        <v>11440</v>
      </c>
      <c r="R27" s="13">
        <v>12309</v>
      </c>
      <c r="S27" s="13">
        <v>9907</v>
      </c>
      <c r="T27" s="13"/>
    </row>
    <row r="28" spans="1:20" x14ac:dyDescent="0.3">
      <c r="A28" s="13">
        <v>1996</v>
      </c>
      <c r="B28" s="13">
        <v>61221</v>
      </c>
      <c r="C28" s="13">
        <v>19416</v>
      </c>
      <c r="D28" s="13">
        <v>32410</v>
      </c>
      <c r="E28" s="13">
        <v>15324</v>
      </c>
      <c r="F28" s="13">
        <v>54722</v>
      </c>
      <c r="G28" s="13">
        <v>31442</v>
      </c>
      <c r="H28" s="13">
        <v>8756</v>
      </c>
      <c r="I28" s="13">
        <v>49974</v>
      </c>
      <c r="J28" s="13">
        <v>50752</v>
      </c>
      <c r="K28" s="13">
        <v>18429</v>
      </c>
      <c r="L28" s="15">
        <f t="shared" si="0"/>
        <v>10861.890778521296</v>
      </c>
      <c r="M28" s="13">
        <v>7779</v>
      </c>
      <c r="N28" s="13">
        <v>11969</v>
      </c>
      <c r="O28" s="13">
        <v>10337</v>
      </c>
      <c r="P28" s="13">
        <v>42172</v>
      </c>
      <c r="Q28" s="13">
        <v>11476</v>
      </c>
      <c r="R28" s="13">
        <v>10916</v>
      </c>
      <c r="S28" s="13">
        <v>13760</v>
      </c>
      <c r="T28" s="13"/>
    </row>
    <row r="29" spans="1:20" x14ac:dyDescent="0.3">
      <c r="A29" s="13">
        <v>1997</v>
      </c>
      <c r="B29" s="13">
        <v>63243</v>
      </c>
      <c r="C29" s="13">
        <v>20241</v>
      </c>
      <c r="D29" s="13">
        <v>32520</v>
      </c>
      <c r="E29" s="13">
        <v>15366</v>
      </c>
      <c r="F29" s="13">
        <v>56398</v>
      </c>
      <c r="G29" s="13">
        <v>32586</v>
      </c>
      <c r="H29" s="13">
        <v>9135</v>
      </c>
      <c r="I29" s="13">
        <v>51760</v>
      </c>
      <c r="J29" s="13">
        <v>50645</v>
      </c>
      <c r="K29" s="13">
        <v>17535</v>
      </c>
      <c r="L29" s="15">
        <f t="shared" si="0"/>
        <v>10334.975028562099</v>
      </c>
      <c r="M29" s="13">
        <v>9297</v>
      </c>
      <c r="N29" s="13">
        <v>12428</v>
      </c>
      <c r="O29" s="13">
        <v>10840</v>
      </c>
      <c r="P29" s="13">
        <v>43777</v>
      </c>
      <c r="Q29" s="13">
        <v>11743</v>
      </c>
      <c r="R29" s="13">
        <v>11278</v>
      </c>
      <c r="S29" s="13">
        <v>14293</v>
      </c>
      <c r="T29" s="13"/>
    </row>
    <row r="30" spans="1:20" x14ac:dyDescent="0.3">
      <c r="A30" s="13">
        <v>1998</v>
      </c>
      <c r="B30" s="13">
        <v>65453</v>
      </c>
      <c r="C30" s="13">
        <v>20336</v>
      </c>
      <c r="D30" s="13">
        <v>33698</v>
      </c>
      <c r="E30" s="13">
        <v>15676</v>
      </c>
      <c r="F30" s="13">
        <v>59048</v>
      </c>
      <c r="G30" s="13">
        <v>33541</v>
      </c>
      <c r="H30" s="13">
        <v>9860</v>
      </c>
      <c r="I30" s="13">
        <v>51954</v>
      </c>
      <c r="J30" s="13">
        <v>56094</v>
      </c>
      <c r="K30" s="13">
        <v>17296</v>
      </c>
      <c r="L30" s="15">
        <f t="shared" si="0"/>
        <v>10194.110527174798</v>
      </c>
      <c r="M30" s="13">
        <v>10049</v>
      </c>
      <c r="N30" s="13">
        <v>13286</v>
      </c>
      <c r="O30" s="13">
        <v>11028</v>
      </c>
      <c r="P30" s="13">
        <v>44924</v>
      </c>
      <c r="Q30" s="13">
        <v>12735</v>
      </c>
      <c r="R30" s="13">
        <v>11413</v>
      </c>
      <c r="S30" s="13">
        <v>15335</v>
      </c>
      <c r="T30" s="13"/>
    </row>
    <row r="31" spans="1:20" x14ac:dyDescent="0.3">
      <c r="A31" s="13">
        <v>1999</v>
      </c>
      <c r="B31" s="13">
        <v>68832</v>
      </c>
      <c r="C31" s="13">
        <v>20245</v>
      </c>
      <c r="D31" s="13">
        <v>34182</v>
      </c>
      <c r="E31" s="13">
        <v>15341</v>
      </c>
      <c r="F31" s="13">
        <v>61675</v>
      </c>
      <c r="G31" s="13">
        <v>33327</v>
      </c>
      <c r="H31" s="13">
        <v>10724</v>
      </c>
      <c r="I31" s="13">
        <v>54750</v>
      </c>
      <c r="J31" s="13">
        <v>62610</v>
      </c>
      <c r="K31" s="13">
        <v>19867</v>
      </c>
      <c r="L31" s="15">
        <f t="shared" si="0"/>
        <v>11709.435351721884</v>
      </c>
      <c r="M31" s="13">
        <v>11185</v>
      </c>
      <c r="N31" s="13">
        <v>12434</v>
      </c>
      <c r="O31" s="13">
        <v>11407</v>
      </c>
      <c r="P31" s="13">
        <v>46981</v>
      </c>
      <c r="Q31" s="13">
        <v>13671</v>
      </c>
      <c r="R31" s="13">
        <v>11654</v>
      </c>
      <c r="S31" s="13">
        <v>15622</v>
      </c>
      <c r="T31" s="13"/>
    </row>
    <row r="32" spans="1:20" x14ac:dyDescent="0.3">
      <c r="A32" s="13">
        <v>2000</v>
      </c>
      <c r="B32" s="13">
        <v>69602</v>
      </c>
      <c r="C32" s="13">
        <v>21263</v>
      </c>
      <c r="D32" s="13">
        <v>34806</v>
      </c>
      <c r="E32" s="13">
        <v>15911</v>
      </c>
      <c r="F32" s="13">
        <v>62728</v>
      </c>
      <c r="G32" s="13">
        <v>32883</v>
      </c>
      <c r="H32" s="13">
        <v>10383</v>
      </c>
      <c r="I32" s="13">
        <v>56657</v>
      </c>
      <c r="J32" s="13">
        <v>64751</v>
      </c>
      <c r="K32" s="13">
        <v>20962</v>
      </c>
      <c r="L32" s="15">
        <f t="shared" si="0"/>
        <v>12354.818736739022</v>
      </c>
      <c r="M32" s="13">
        <v>11112</v>
      </c>
      <c r="N32" s="13">
        <v>12317</v>
      </c>
      <c r="O32" s="13">
        <v>11546</v>
      </c>
      <c r="P32" s="13">
        <v>48121</v>
      </c>
      <c r="Q32" s="13">
        <v>12761</v>
      </c>
      <c r="R32" s="13">
        <v>11685</v>
      </c>
      <c r="S32" s="13">
        <v>16218</v>
      </c>
      <c r="T32" s="13"/>
    </row>
    <row r="33" spans="1:20" x14ac:dyDescent="0.3">
      <c r="A33" s="13">
        <v>2001</v>
      </c>
      <c r="B33" s="13">
        <v>71663</v>
      </c>
      <c r="C33" s="13">
        <v>20055</v>
      </c>
      <c r="D33" s="13">
        <v>35914</v>
      </c>
      <c r="E33" s="13">
        <v>16110</v>
      </c>
      <c r="F33" s="13">
        <v>63938</v>
      </c>
      <c r="G33" s="13">
        <v>32209</v>
      </c>
      <c r="H33" s="13">
        <v>10670</v>
      </c>
      <c r="I33" s="13">
        <v>57655</v>
      </c>
      <c r="J33" s="13">
        <v>66181</v>
      </c>
      <c r="K33" s="13">
        <v>22414</v>
      </c>
      <c r="L33" s="15">
        <f t="shared" si="0"/>
        <v>13210.61478700832</v>
      </c>
      <c r="M33" s="13">
        <v>11548</v>
      </c>
      <c r="N33" s="13">
        <v>12426</v>
      </c>
      <c r="O33" s="13">
        <v>11807</v>
      </c>
      <c r="P33" s="13">
        <v>48720</v>
      </c>
      <c r="Q33" s="13">
        <v>13360</v>
      </c>
      <c r="R33" s="13">
        <v>11375</v>
      </c>
      <c r="S33" s="13">
        <v>15060</v>
      </c>
      <c r="T33" s="13"/>
    </row>
    <row r="34" spans="1:20" x14ac:dyDescent="0.3">
      <c r="A34" s="13">
        <v>2002</v>
      </c>
      <c r="B34" s="13">
        <v>69837</v>
      </c>
      <c r="C34" s="13">
        <v>19962</v>
      </c>
      <c r="D34" s="13">
        <v>36728</v>
      </c>
      <c r="E34" s="13">
        <v>15967</v>
      </c>
      <c r="F34" s="13">
        <v>63254</v>
      </c>
      <c r="G34" s="13">
        <v>32035</v>
      </c>
      <c r="H34" s="13">
        <v>11224</v>
      </c>
      <c r="I34" s="13">
        <v>59070</v>
      </c>
      <c r="J34" s="13">
        <v>66261</v>
      </c>
      <c r="K34" s="13">
        <v>22602</v>
      </c>
      <c r="L34" s="15">
        <f t="shared" si="0"/>
        <v>13321.420336216741</v>
      </c>
      <c r="M34" s="13">
        <v>11483</v>
      </c>
      <c r="N34" s="13">
        <v>13075</v>
      </c>
      <c r="O34" s="13">
        <v>12117</v>
      </c>
      <c r="P34" s="13">
        <v>49034</v>
      </c>
      <c r="Q34" s="13">
        <v>14219</v>
      </c>
      <c r="R34" s="13">
        <v>12112</v>
      </c>
      <c r="S34" s="13">
        <v>16384</v>
      </c>
      <c r="T34" s="13"/>
    </row>
    <row r="35" spans="1:20" x14ac:dyDescent="0.3">
      <c r="A35" s="13">
        <v>2003</v>
      </c>
      <c r="B35" s="13">
        <v>70262</v>
      </c>
      <c r="C35" s="13">
        <v>19228</v>
      </c>
      <c r="D35" s="13">
        <v>36449</v>
      </c>
      <c r="E35" s="13">
        <v>15719</v>
      </c>
      <c r="F35" s="13">
        <v>66073</v>
      </c>
      <c r="G35" s="13">
        <v>32544</v>
      </c>
      <c r="H35" s="13">
        <v>10876</v>
      </c>
      <c r="I35" s="13">
        <v>60567</v>
      </c>
      <c r="J35" s="13">
        <v>67620</v>
      </c>
      <c r="K35" s="13">
        <v>23392</v>
      </c>
      <c r="L35" s="15">
        <f t="shared" si="0"/>
        <v>13787.03939937979</v>
      </c>
      <c r="M35" s="16">
        <v>10356</v>
      </c>
      <c r="N35" s="16">
        <v>14571</v>
      </c>
      <c r="O35" s="16">
        <v>12759</v>
      </c>
      <c r="P35" s="16">
        <v>52052</v>
      </c>
      <c r="Q35" s="16">
        <v>15218</v>
      </c>
      <c r="R35" s="16">
        <v>12279</v>
      </c>
      <c r="S35" s="16">
        <v>16379</v>
      </c>
      <c r="T35" s="16"/>
    </row>
    <row r="36" spans="1:20" x14ac:dyDescent="0.3">
      <c r="A36" s="13">
        <v>2004</v>
      </c>
      <c r="B36" s="13">
        <v>72591</v>
      </c>
      <c r="C36" s="13">
        <v>19175</v>
      </c>
      <c r="D36" s="13">
        <v>36499</v>
      </c>
      <c r="E36" s="13">
        <v>15303</v>
      </c>
      <c r="F36" s="13">
        <v>66688</v>
      </c>
      <c r="G36" s="13">
        <v>32031</v>
      </c>
      <c r="H36" s="13">
        <v>11080</v>
      </c>
      <c r="I36" s="13">
        <v>61745</v>
      </c>
      <c r="J36" s="13">
        <v>68196</v>
      </c>
      <c r="K36" s="13">
        <v>23971</v>
      </c>
      <c r="L36" s="15">
        <f t="shared" si="0"/>
        <v>14128.296915292962</v>
      </c>
      <c r="M36" s="13">
        <v>10095</v>
      </c>
      <c r="N36" s="13">
        <v>14929</v>
      </c>
      <c r="O36" s="13">
        <v>12968</v>
      </c>
      <c r="P36" s="13">
        <v>52947</v>
      </c>
      <c r="Q36" s="13">
        <v>15729</v>
      </c>
      <c r="R36" s="13">
        <v>12496</v>
      </c>
      <c r="S36" s="13">
        <v>16934</v>
      </c>
      <c r="T36" s="13"/>
    </row>
    <row r="37" spans="1:20" x14ac:dyDescent="0.3">
      <c r="A37" s="13">
        <v>2005</v>
      </c>
      <c r="B37" s="13">
        <v>72450</v>
      </c>
      <c r="C37" s="13">
        <v>18618</v>
      </c>
      <c r="D37" s="13">
        <v>36467</v>
      </c>
      <c r="E37" s="13">
        <v>15497</v>
      </c>
      <c r="F37" s="13">
        <v>68484</v>
      </c>
      <c r="G37" s="13">
        <v>32082</v>
      </c>
      <c r="H37" s="13">
        <v>10834</v>
      </c>
      <c r="I37" s="13">
        <v>61158</v>
      </c>
      <c r="J37" s="13">
        <v>71563</v>
      </c>
      <c r="K37" s="13">
        <v>24449</v>
      </c>
      <c r="L37" s="15">
        <f t="shared" si="0"/>
        <v>14410.025918067566</v>
      </c>
      <c r="M37" s="13">
        <v>11879</v>
      </c>
      <c r="N37" s="13">
        <v>15188</v>
      </c>
      <c r="O37" s="13">
        <v>12732</v>
      </c>
      <c r="P37" s="13">
        <v>52163</v>
      </c>
      <c r="Q37" s="13">
        <v>16407</v>
      </c>
      <c r="R37" s="13">
        <v>12544</v>
      </c>
      <c r="S37" s="13">
        <v>16827</v>
      </c>
      <c r="T37" s="13"/>
    </row>
    <row r="38" spans="1:20" x14ac:dyDescent="0.3">
      <c r="A38" s="13">
        <v>2006</v>
      </c>
      <c r="B38" s="13">
        <v>72551</v>
      </c>
      <c r="C38" s="13">
        <v>18440</v>
      </c>
      <c r="D38" s="13">
        <v>36747</v>
      </c>
      <c r="E38" s="13">
        <v>15066</v>
      </c>
      <c r="F38" s="13">
        <v>69815</v>
      </c>
      <c r="G38" s="13">
        <v>30751</v>
      </c>
      <c r="H38" s="13">
        <v>12238</v>
      </c>
      <c r="I38" s="13">
        <v>61338</v>
      </c>
      <c r="J38" s="13">
        <v>74244</v>
      </c>
      <c r="K38" s="13">
        <v>24858</v>
      </c>
      <c r="L38" s="15">
        <f t="shared" si="0"/>
        <v>14651.086926717802</v>
      </c>
      <c r="M38" s="13">
        <v>12687</v>
      </c>
      <c r="N38" s="13">
        <v>13737</v>
      </c>
      <c r="O38" s="13">
        <v>13287</v>
      </c>
      <c r="P38" s="13">
        <v>53078</v>
      </c>
      <c r="Q38" s="13">
        <v>16318</v>
      </c>
      <c r="R38" s="13">
        <v>12126</v>
      </c>
      <c r="S38" s="13">
        <v>17532</v>
      </c>
      <c r="T38" s="13"/>
    </row>
    <row r="39" spans="1:20" x14ac:dyDescent="0.3">
      <c r="A39" s="13">
        <v>2007</v>
      </c>
      <c r="B39" s="13">
        <v>74123</v>
      </c>
      <c r="C39" s="13">
        <v>18677</v>
      </c>
      <c r="D39" s="13">
        <v>37220</v>
      </c>
      <c r="E39" s="13">
        <v>14135</v>
      </c>
      <c r="F39" s="13">
        <v>71082</v>
      </c>
      <c r="G39" s="13">
        <v>31051</v>
      </c>
      <c r="H39" s="13">
        <v>12865</v>
      </c>
      <c r="I39" s="13">
        <v>62891</v>
      </c>
      <c r="J39" s="13">
        <v>77582</v>
      </c>
      <c r="K39" s="13">
        <v>25965</v>
      </c>
      <c r="L39" s="15">
        <f t="shared" si="0"/>
        <v>15303.543006365264</v>
      </c>
      <c r="M39" s="13">
        <v>13611</v>
      </c>
      <c r="N39" s="13">
        <v>12980</v>
      </c>
      <c r="O39" s="13">
        <v>13656</v>
      </c>
      <c r="P39" s="13">
        <v>54846</v>
      </c>
      <c r="Q39" s="13">
        <v>15156</v>
      </c>
      <c r="R39" s="13">
        <v>12980</v>
      </c>
      <c r="S39" s="13">
        <v>18706</v>
      </c>
      <c r="T39" s="13"/>
    </row>
    <row r="40" spans="1:20" x14ac:dyDescent="0.3">
      <c r="A40" s="13">
        <v>2008</v>
      </c>
      <c r="B40" s="13">
        <v>73456</v>
      </c>
      <c r="C40" s="13">
        <v>18889</v>
      </c>
      <c r="D40" s="13">
        <v>37562</v>
      </c>
      <c r="E40" s="13">
        <v>15396</v>
      </c>
      <c r="F40" s="13">
        <v>67103</v>
      </c>
      <c r="G40" s="13">
        <v>30953</v>
      </c>
      <c r="H40" s="13">
        <v>12880</v>
      </c>
      <c r="I40" s="13">
        <v>61516</v>
      </c>
      <c r="J40" s="13">
        <v>78222</v>
      </c>
      <c r="K40" s="13">
        <v>26328</v>
      </c>
      <c r="L40" s="15">
        <f t="shared" si="0"/>
        <v>15517.492018932589</v>
      </c>
      <c r="M40" s="13">
        <v>13924</v>
      </c>
      <c r="N40" s="13">
        <v>13031</v>
      </c>
      <c r="O40" s="13">
        <v>13331</v>
      </c>
      <c r="P40" s="13">
        <v>54356</v>
      </c>
      <c r="Q40" s="13">
        <v>14958</v>
      </c>
      <c r="R40" s="13">
        <v>12512</v>
      </c>
      <c r="S40" s="13">
        <v>13525</v>
      </c>
      <c r="T40" s="13">
        <v>5699</v>
      </c>
    </row>
    <row r="41" spans="1:20" x14ac:dyDescent="0.3">
      <c r="A41" s="13">
        <v>2009</v>
      </c>
      <c r="B41" s="13">
        <v>72072</v>
      </c>
      <c r="C41" s="13">
        <v>18585</v>
      </c>
      <c r="D41" s="13">
        <v>37916</v>
      </c>
      <c r="E41" s="13">
        <v>14615</v>
      </c>
      <c r="F41" s="13">
        <v>70675</v>
      </c>
      <c r="G41" s="13">
        <v>30587</v>
      </c>
      <c r="H41" s="13">
        <v>12292</v>
      </c>
      <c r="I41" s="13">
        <v>60307</v>
      </c>
      <c r="J41" s="13">
        <v>76964</v>
      </c>
      <c r="K41" s="13">
        <v>25892</v>
      </c>
      <c r="L41" s="15">
        <f t="shared" si="0"/>
        <v>15260.517447364122</v>
      </c>
      <c r="M41" s="13">
        <v>13443</v>
      </c>
      <c r="N41" s="13">
        <v>11846</v>
      </c>
      <c r="O41" s="13">
        <v>13611</v>
      </c>
      <c r="P41" s="13">
        <v>54433</v>
      </c>
      <c r="Q41" s="13">
        <v>17262</v>
      </c>
      <c r="R41" s="13">
        <v>12720</v>
      </c>
      <c r="S41" s="13">
        <v>14224</v>
      </c>
      <c r="T41" s="13">
        <v>8878</v>
      </c>
    </row>
    <row r="42" spans="1:20" x14ac:dyDescent="0.3">
      <c r="A42" s="13">
        <v>2010</v>
      </c>
      <c r="B42" s="13">
        <v>70832</v>
      </c>
      <c r="C42" s="13">
        <v>19225</v>
      </c>
      <c r="D42" s="13">
        <v>36467</v>
      </c>
      <c r="E42" s="13">
        <v>13878</v>
      </c>
      <c r="F42" s="13">
        <v>72373</v>
      </c>
      <c r="G42" s="13">
        <v>31925</v>
      </c>
      <c r="H42" s="13">
        <v>12227</v>
      </c>
      <c r="I42" s="13">
        <v>60554</v>
      </c>
      <c r="J42" s="13">
        <v>78526</v>
      </c>
      <c r="K42" s="13">
        <v>28518</v>
      </c>
      <c r="L42" s="15">
        <f t="shared" si="0"/>
        <v>16808.258788966865</v>
      </c>
      <c r="M42" s="13">
        <v>13237</v>
      </c>
      <c r="N42" s="13">
        <v>14805</v>
      </c>
      <c r="O42" s="13">
        <v>13977</v>
      </c>
      <c r="P42" s="13">
        <v>55811</v>
      </c>
      <c r="Q42" s="13">
        <v>18391</v>
      </c>
      <c r="R42" s="13">
        <v>12188</v>
      </c>
      <c r="S42" s="13">
        <v>14373</v>
      </c>
      <c r="T42" s="13">
        <v>10320</v>
      </c>
    </row>
    <row r="43" spans="1:20" x14ac:dyDescent="0.3">
      <c r="A43" s="13">
        <v>2011</v>
      </c>
      <c r="B43" s="13">
        <v>70968</v>
      </c>
      <c r="C43" s="13">
        <v>19209</v>
      </c>
      <c r="D43" s="13">
        <v>37152</v>
      </c>
      <c r="E43" s="13">
        <v>14494</v>
      </c>
      <c r="F43" s="13">
        <v>75041</v>
      </c>
      <c r="G43" s="13">
        <v>32424</v>
      </c>
      <c r="H43" s="13">
        <v>12085</v>
      </c>
      <c r="I43" s="13">
        <v>60973</v>
      </c>
      <c r="J43" s="13">
        <v>79404</v>
      </c>
      <c r="K43" s="13">
        <v>30514</v>
      </c>
      <c r="L43" s="15">
        <f t="shared" si="0"/>
        <v>17984.683662477553</v>
      </c>
      <c r="M43" s="13">
        <v>12760</v>
      </c>
      <c r="N43" s="13">
        <v>13069</v>
      </c>
      <c r="O43" s="13">
        <v>14136</v>
      </c>
      <c r="P43" s="13">
        <v>56186</v>
      </c>
      <c r="Q43" s="13">
        <v>18720</v>
      </c>
      <c r="R43" s="13">
        <v>12515</v>
      </c>
      <c r="S43" s="13">
        <v>14200</v>
      </c>
      <c r="T43" s="13">
        <v>10455</v>
      </c>
    </row>
    <row r="44" spans="1:20" x14ac:dyDescent="0.3">
      <c r="A44" s="13">
        <v>2012</v>
      </c>
      <c r="B44" s="13">
        <v>70443</v>
      </c>
      <c r="C44" s="13">
        <v>17042</v>
      </c>
      <c r="D44" s="13">
        <v>38504</v>
      </c>
      <c r="E44" s="13">
        <v>13249</v>
      </c>
      <c r="F44" s="13">
        <v>81424</v>
      </c>
      <c r="G44" s="13">
        <v>31410</v>
      </c>
      <c r="H44" s="13">
        <v>11586</v>
      </c>
      <c r="I44" s="13">
        <v>61366</v>
      </c>
      <c r="J44" s="13">
        <v>80251</v>
      </c>
      <c r="K44" s="13">
        <v>31090</v>
      </c>
      <c r="L44" s="15">
        <f t="shared" si="0"/>
        <v>18324.173004733144</v>
      </c>
      <c r="M44" s="13">
        <v>13197</v>
      </c>
      <c r="N44" s="13">
        <v>14372</v>
      </c>
      <c r="O44" s="13">
        <v>14536</v>
      </c>
      <c r="P44" s="13">
        <v>56998</v>
      </c>
      <c r="Q44" s="13">
        <v>19080</v>
      </c>
      <c r="R44" s="13">
        <v>12115</v>
      </c>
      <c r="S44" s="13">
        <v>14010</v>
      </c>
      <c r="T44" s="13">
        <v>10533</v>
      </c>
    </row>
    <row r="45" spans="1:20" x14ac:dyDescent="0.3">
      <c r="A45" s="13">
        <v>2013</v>
      </c>
      <c r="B45" s="13">
        <v>71630</v>
      </c>
      <c r="C45" s="13">
        <v>16735</v>
      </c>
      <c r="D45" s="13">
        <v>37533</v>
      </c>
      <c r="E45" s="13">
        <v>12309</v>
      </c>
      <c r="F45" s="13">
        <v>82158</v>
      </c>
      <c r="G45" s="13">
        <v>30042</v>
      </c>
      <c r="H45" s="13">
        <v>11164</v>
      </c>
      <c r="I45" s="13">
        <v>58582</v>
      </c>
      <c r="J45" s="13">
        <v>80344</v>
      </c>
      <c r="K45" s="13">
        <v>30653</v>
      </c>
      <c r="L45" s="15">
        <f t="shared" si="0"/>
        <v>18066.609041945485</v>
      </c>
      <c r="M45" s="13">
        <v>12754</v>
      </c>
      <c r="N45" s="13">
        <v>13462</v>
      </c>
      <c r="O45" s="13">
        <v>14651</v>
      </c>
      <c r="P45" s="13">
        <v>57076</v>
      </c>
      <c r="Q45" s="13">
        <v>18938</v>
      </c>
      <c r="R45" s="13">
        <v>12008</v>
      </c>
      <c r="S45" s="13">
        <v>13976</v>
      </c>
      <c r="T45" s="13">
        <v>10069</v>
      </c>
    </row>
    <row r="46" spans="1:20" x14ac:dyDescent="0.3">
      <c r="A46" s="13">
        <v>2014</v>
      </c>
      <c r="B46" s="13">
        <v>71924</v>
      </c>
      <c r="C46" s="13">
        <v>16414</v>
      </c>
      <c r="D46" s="13">
        <v>37337</v>
      </c>
      <c r="E46" s="13">
        <v>12486</v>
      </c>
      <c r="F46" s="13">
        <v>83348</v>
      </c>
      <c r="G46" s="13">
        <v>30551</v>
      </c>
      <c r="H46" s="13">
        <v>11173</v>
      </c>
      <c r="I46" s="13">
        <v>62225</v>
      </c>
      <c r="J46" s="13">
        <v>80856</v>
      </c>
      <c r="K46" s="13">
        <v>31555</v>
      </c>
      <c r="L46" s="15">
        <f>L47*K46/K47</f>
        <v>18598.239921658234</v>
      </c>
      <c r="M46" s="13">
        <v>12655</v>
      </c>
      <c r="N46" s="13">
        <v>13409</v>
      </c>
      <c r="O46" s="13">
        <v>14948</v>
      </c>
      <c r="P46" s="13">
        <v>56501</v>
      </c>
      <c r="Q46" s="13">
        <v>19159</v>
      </c>
      <c r="R46" s="13">
        <v>11546</v>
      </c>
      <c r="S46" s="13">
        <v>13508</v>
      </c>
      <c r="T46" s="13">
        <v>10042</v>
      </c>
    </row>
    <row r="47" spans="1:20" x14ac:dyDescent="0.3">
      <c r="A47" s="13">
        <v>2015</v>
      </c>
      <c r="B47" s="13">
        <v>73783</v>
      </c>
      <c r="C47" s="13">
        <v>16237</v>
      </c>
      <c r="D47" s="13">
        <v>37121</v>
      </c>
      <c r="E47" s="13">
        <v>11854</v>
      </c>
      <c r="F47" s="13">
        <v>86439</v>
      </c>
      <c r="G47" s="13">
        <v>31095</v>
      </c>
      <c r="H47" s="13">
        <v>12045</v>
      </c>
      <c r="I47" s="13">
        <v>64123</v>
      </c>
      <c r="J47" s="13">
        <v>79496</v>
      </c>
      <c r="K47" s="13">
        <v>30635</v>
      </c>
      <c r="L47" s="13">
        <v>18056</v>
      </c>
      <c r="M47" s="13">
        <v>12829</v>
      </c>
      <c r="N47" s="13">
        <v>13013</v>
      </c>
      <c r="O47" s="13">
        <v>15187</v>
      </c>
      <c r="P47" s="13">
        <v>57164</v>
      </c>
      <c r="Q47" s="13">
        <v>18589</v>
      </c>
      <c r="R47" s="13">
        <v>11425</v>
      </c>
      <c r="S47" s="13">
        <v>14262</v>
      </c>
      <c r="T47" s="13">
        <v>10703</v>
      </c>
    </row>
    <row r="48" spans="1:20" x14ac:dyDescent="0.3">
      <c r="A48" s="13">
        <v>2016</v>
      </c>
      <c r="B48" s="13">
        <v>73551</v>
      </c>
      <c r="C48" s="13">
        <v>15829</v>
      </c>
      <c r="D48" s="13">
        <v>40233</v>
      </c>
      <c r="E48" s="13">
        <v>13941</v>
      </c>
      <c r="F48" s="13">
        <v>61907</v>
      </c>
      <c r="G48" s="13">
        <v>30015</v>
      </c>
      <c r="H48" s="13">
        <v>13344</v>
      </c>
      <c r="I48" s="13">
        <v>60419</v>
      </c>
      <c r="J48" s="13">
        <v>79895</v>
      </c>
      <c r="K48" s="13"/>
      <c r="L48" s="13">
        <v>16019</v>
      </c>
      <c r="M48" s="13">
        <v>11774</v>
      </c>
      <c r="N48" s="13">
        <v>16385</v>
      </c>
      <c r="O48" s="13">
        <v>15731</v>
      </c>
      <c r="P48" s="13">
        <v>57548</v>
      </c>
      <c r="Q48" s="13">
        <v>18854</v>
      </c>
      <c r="R48" s="13">
        <v>12868</v>
      </c>
      <c r="S48" s="13">
        <v>15449</v>
      </c>
      <c r="T48" s="13">
        <v>10548</v>
      </c>
    </row>
    <row r="49" spans="1:20" x14ac:dyDescent="0.3">
      <c r="A49" s="13">
        <v>2017</v>
      </c>
      <c r="B49" s="13">
        <v>75218</v>
      </c>
      <c r="C49" s="13">
        <v>15442</v>
      </c>
      <c r="D49" s="13">
        <v>38466</v>
      </c>
      <c r="E49" s="13">
        <v>11787</v>
      </c>
      <c r="F49" s="13">
        <v>89997</v>
      </c>
      <c r="G49" s="13">
        <v>29923</v>
      </c>
      <c r="H49" s="13">
        <v>10182</v>
      </c>
      <c r="I49" s="13">
        <v>63812</v>
      </c>
      <c r="J49" s="13">
        <v>82459</v>
      </c>
      <c r="K49" s="13"/>
      <c r="L49" s="13">
        <v>20766</v>
      </c>
      <c r="M49">
        <v>12364</v>
      </c>
      <c r="N49" s="13">
        <v>13902</v>
      </c>
      <c r="O49" s="13">
        <v>15681</v>
      </c>
      <c r="P49" s="13">
        <v>58352</v>
      </c>
      <c r="Q49" s="13">
        <v>19706</v>
      </c>
      <c r="R49" s="13">
        <v>12188</v>
      </c>
      <c r="S49" s="13">
        <v>14871</v>
      </c>
      <c r="T49" s="13">
        <v>12463</v>
      </c>
    </row>
    <row r="50" spans="1:20" x14ac:dyDescent="0.3">
      <c r="A50" s="13">
        <v>2018</v>
      </c>
      <c r="B50" s="13">
        <v>70650</v>
      </c>
      <c r="C50" s="13">
        <v>14968</v>
      </c>
      <c r="D50" s="13">
        <v>36725</v>
      </c>
      <c r="E50" s="13">
        <v>11958</v>
      </c>
      <c r="F50" s="13">
        <v>93620</v>
      </c>
      <c r="G50" s="13">
        <v>30143</v>
      </c>
      <c r="H50" s="13">
        <v>10680</v>
      </c>
      <c r="I50" s="13">
        <v>66058</v>
      </c>
      <c r="J50" s="13">
        <v>80837</v>
      </c>
      <c r="K50" s="13"/>
      <c r="L50">
        <v>20956</v>
      </c>
      <c r="M50">
        <v>5938</v>
      </c>
      <c r="N50" s="13">
        <v>13751</v>
      </c>
      <c r="O50" s="13">
        <v>15265</v>
      </c>
      <c r="P50" s="13">
        <v>58612</v>
      </c>
      <c r="Q50" s="13">
        <v>19957</v>
      </c>
      <c r="R50" s="13">
        <v>11568</v>
      </c>
      <c r="S50" s="13">
        <v>15563</v>
      </c>
      <c r="T50" s="13">
        <v>12364</v>
      </c>
    </row>
    <row r="51" spans="1:20" x14ac:dyDescent="0.3">
      <c r="B51" s="13"/>
      <c r="C51" s="13"/>
      <c r="D51" s="13"/>
      <c r="E51" s="13"/>
      <c r="F51" s="13"/>
      <c r="G51" s="13"/>
      <c r="H51" s="13"/>
      <c r="I51" s="13"/>
      <c r="J51" s="13"/>
      <c r="K51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pane ySplit="2" topLeftCell="A3" activePane="bottomLeft" state="frozen"/>
      <selection pane="bottomLeft"/>
    </sheetView>
  </sheetViews>
  <sheetFormatPr defaultRowHeight="14.4" x14ac:dyDescent="0.3"/>
  <cols>
    <col min="2" max="14" width="14.21875" customWidth="1"/>
  </cols>
  <sheetData>
    <row r="1" spans="1:14" x14ac:dyDescent="0.3">
      <c r="A1" s="65" t="s">
        <v>107</v>
      </c>
    </row>
    <row r="2" spans="1:14" x14ac:dyDescent="0.3">
      <c r="A2" t="s">
        <v>18</v>
      </c>
      <c r="B2" t="s">
        <v>67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25</v>
      </c>
      <c r="I2" t="s">
        <v>36</v>
      </c>
      <c r="J2" t="s">
        <v>26</v>
      </c>
      <c r="K2" t="s">
        <v>27</v>
      </c>
      <c r="L2" t="s">
        <v>28</v>
      </c>
      <c r="M2" t="s">
        <v>29</v>
      </c>
      <c r="N2" t="s">
        <v>30</v>
      </c>
    </row>
    <row r="3" spans="1:14" x14ac:dyDescent="0.3">
      <c r="A3">
        <v>1971</v>
      </c>
      <c r="B3">
        <v>12572</v>
      </c>
      <c r="C3">
        <v>16487</v>
      </c>
      <c r="E3">
        <v>10000</v>
      </c>
      <c r="F3">
        <v>41149</v>
      </c>
      <c r="G3">
        <v>27397</v>
      </c>
      <c r="H3">
        <v>35669</v>
      </c>
      <c r="I3">
        <v>6233</v>
      </c>
      <c r="J3">
        <v>13900</v>
      </c>
      <c r="K3">
        <v>17455</v>
      </c>
      <c r="L3">
        <v>8197</v>
      </c>
    </row>
    <row r="4" spans="1:14" x14ac:dyDescent="0.3">
      <c r="A4">
        <v>1972</v>
      </c>
      <c r="B4">
        <v>11529</v>
      </c>
      <c r="C4">
        <v>15875</v>
      </c>
      <c r="E4">
        <v>10000</v>
      </c>
      <c r="F4">
        <v>34144</v>
      </c>
      <c r="G4">
        <v>25687</v>
      </c>
      <c r="H4">
        <v>36394</v>
      </c>
      <c r="I4">
        <v>6837</v>
      </c>
      <c r="J4">
        <v>19726</v>
      </c>
      <c r="L4">
        <v>5588</v>
      </c>
    </row>
    <row r="5" spans="1:14" x14ac:dyDescent="0.3">
      <c r="A5">
        <v>1973</v>
      </c>
      <c r="B5">
        <v>22904</v>
      </c>
      <c r="C5">
        <v>10203</v>
      </c>
      <c r="D5">
        <v>9856</v>
      </c>
      <c r="E5">
        <v>10000</v>
      </c>
      <c r="F5">
        <v>36467</v>
      </c>
      <c r="G5">
        <v>24599</v>
      </c>
      <c r="H5">
        <v>36146</v>
      </c>
      <c r="I5">
        <v>8049</v>
      </c>
      <c r="J5">
        <v>18949</v>
      </c>
      <c r="K5">
        <v>16213</v>
      </c>
      <c r="L5">
        <v>6020</v>
      </c>
    </row>
    <row r="6" spans="1:14" x14ac:dyDescent="0.3">
      <c r="A6">
        <v>1974</v>
      </c>
      <c r="B6">
        <v>25380</v>
      </c>
      <c r="C6">
        <v>6577</v>
      </c>
      <c r="D6">
        <v>9882</v>
      </c>
      <c r="E6">
        <v>12000</v>
      </c>
      <c r="F6">
        <v>33981</v>
      </c>
      <c r="G6">
        <v>38790</v>
      </c>
      <c r="H6">
        <v>30041</v>
      </c>
      <c r="I6">
        <v>6753</v>
      </c>
      <c r="J6">
        <v>14559</v>
      </c>
      <c r="K6">
        <v>15065</v>
      </c>
      <c r="L6">
        <v>5711</v>
      </c>
    </row>
    <row r="7" spans="1:14" x14ac:dyDescent="0.3">
      <c r="A7">
        <v>1975</v>
      </c>
      <c r="B7">
        <v>23522</v>
      </c>
      <c r="C7">
        <v>7931</v>
      </c>
      <c r="D7">
        <v>14591</v>
      </c>
      <c r="E7">
        <v>12000</v>
      </c>
      <c r="F7">
        <v>32807</v>
      </c>
      <c r="G7">
        <v>36246</v>
      </c>
      <c r="H7">
        <v>31058</v>
      </c>
      <c r="I7">
        <v>6609</v>
      </c>
      <c r="J7">
        <v>15104</v>
      </c>
      <c r="K7">
        <v>14865</v>
      </c>
      <c r="L7">
        <v>6273</v>
      </c>
    </row>
    <row r="8" spans="1:14" x14ac:dyDescent="0.3">
      <c r="A8">
        <v>1976</v>
      </c>
      <c r="B8">
        <v>23954</v>
      </c>
      <c r="C8">
        <v>8418</v>
      </c>
      <c r="D8">
        <v>15865</v>
      </c>
      <c r="E8">
        <v>12000</v>
      </c>
      <c r="F8">
        <v>35808</v>
      </c>
      <c r="G8">
        <v>38356</v>
      </c>
      <c r="H8">
        <v>26393</v>
      </c>
      <c r="I8">
        <v>5696</v>
      </c>
      <c r="J8">
        <v>13654</v>
      </c>
      <c r="K8">
        <v>12872</v>
      </c>
      <c r="L8">
        <v>5396</v>
      </c>
    </row>
    <row r="9" spans="1:14" x14ac:dyDescent="0.3">
      <c r="A9">
        <v>1977</v>
      </c>
      <c r="B9">
        <v>23840</v>
      </c>
      <c r="C9">
        <v>7046</v>
      </c>
      <c r="D9">
        <v>13734</v>
      </c>
      <c r="E9">
        <v>15155</v>
      </c>
      <c r="F9">
        <v>36074</v>
      </c>
      <c r="G9">
        <v>39511</v>
      </c>
      <c r="H9">
        <v>29101</v>
      </c>
      <c r="I9">
        <v>6676</v>
      </c>
      <c r="J9">
        <v>14513</v>
      </c>
      <c r="K9">
        <v>16992</v>
      </c>
      <c r="L9">
        <v>5497</v>
      </c>
    </row>
    <row r="10" spans="1:14" x14ac:dyDescent="0.3">
      <c r="A10">
        <v>1978</v>
      </c>
      <c r="B10">
        <v>26566</v>
      </c>
      <c r="C10">
        <v>8240</v>
      </c>
      <c r="D10">
        <v>16749</v>
      </c>
      <c r="E10">
        <v>18911</v>
      </c>
      <c r="F10">
        <v>32391</v>
      </c>
      <c r="G10">
        <v>42406</v>
      </c>
      <c r="H10">
        <v>27087</v>
      </c>
      <c r="I10">
        <v>6308</v>
      </c>
      <c r="J10">
        <v>13392</v>
      </c>
      <c r="K10">
        <v>15938</v>
      </c>
      <c r="L10">
        <v>5357</v>
      </c>
    </row>
    <row r="11" spans="1:14" x14ac:dyDescent="0.3">
      <c r="A11">
        <v>1979</v>
      </c>
      <c r="B11">
        <v>25569</v>
      </c>
      <c r="C11">
        <v>8436</v>
      </c>
      <c r="D11">
        <v>16446</v>
      </c>
      <c r="E11">
        <v>19021</v>
      </c>
      <c r="F11">
        <v>32579</v>
      </c>
      <c r="G11">
        <v>40509</v>
      </c>
      <c r="H11">
        <v>33136</v>
      </c>
      <c r="I11">
        <v>6980</v>
      </c>
      <c r="J11">
        <v>16880</v>
      </c>
      <c r="K11">
        <v>16649</v>
      </c>
      <c r="L11">
        <v>6266</v>
      </c>
    </row>
    <row r="12" spans="1:14" x14ac:dyDescent="0.3">
      <c r="A12">
        <v>1980</v>
      </c>
      <c r="B12">
        <v>26247</v>
      </c>
      <c r="C12">
        <v>8168</v>
      </c>
      <c r="D12">
        <v>16201</v>
      </c>
      <c r="E12">
        <v>19408</v>
      </c>
      <c r="F12">
        <v>31619</v>
      </c>
      <c r="G12">
        <v>38599</v>
      </c>
      <c r="H12">
        <v>30730</v>
      </c>
      <c r="J12">
        <v>16478</v>
      </c>
      <c r="K12">
        <v>16252</v>
      </c>
      <c r="L12">
        <v>5490</v>
      </c>
    </row>
    <row r="13" spans="1:14" x14ac:dyDescent="0.3">
      <c r="A13">
        <v>1981</v>
      </c>
      <c r="B13">
        <v>35587</v>
      </c>
      <c r="C13">
        <v>6876</v>
      </c>
      <c r="D13">
        <v>14889</v>
      </c>
      <c r="E13">
        <v>18255</v>
      </c>
      <c r="F13">
        <v>33691</v>
      </c>
      <c r="G13">
        <v>39347</v>
      </c>
      <c r="H13">
        <v>29601</v>
      </c>
      <c r="J13">
        <v>14928</v>
      </c>
      <c r="K13">
        <v>15326</v>
      </c>
      <c r="L13">
        <v>5689</v>
      </c>
      <c r="M13">
        <v>4482</v>
      </c>
      <c r="N13">
        <v>2611</v>
      </c>
    </row>
    <row r="14" spans="1:14" x14ac:dyDescent="0.3">
      <c r="A14">
        <v>1982</v>
      </c>
      <c r="B14">
        <v>38585</v>
      </c>
      <c r="C14">
        <v>7305</v>
      </c>
      <c r="D14">
        <v>16227</v>
      </c>
      <c r="E14">
        <v>21085</v>
      </c>
      <c r="F14">
        <v>34109</v>
      </c>
      <c r="G14">
        <v>41529</v>
      </c>
      <c r="H14">
        <v>30139</v>
      </c>
      <c r="J14">
        <v>15764</v>
      </c>
      <c r="K14">
        <v>17275</v>
      </c>
      <c r="L14">
        <v>5734</v>
      </c>
      <c r="M14">
        <v>4555</v>
      </c>
      <c r="N14">
        <v>3412</v>
      </c>
    </row>
    <row r="15" spans="1:14" x14ac:dyDescent="0.3">
      <c r="A15">
        <v>1983</v>
      </c>
      <c r="B15">
        <v>44657</v>
      </c>
      <c r="C15">
        <v>6692</v>
      </c>
      <c r="D15">
        <v>16265</v>
      </c>
      <c r="E15">
        <v>22029</v>
      </c>
      <c r="F15">
        <v>32864</v>
      </c>
      <c r="G15">
        <v>41984</v>
      </c>
      <c r="H15">
        <v>28755</v>
      </c>
      <c r="J15">
        <v>16920</v>
      </c>
      <c r="K15">
        <v>16259</v>
      </c>
      <c r="L15">
        <v>5191</v>
      </c>
      <c r="M15">
        <v>4283</v>
      </c>
      <c r="N15">
        <v>3679</v>
      </c>
    </row>
    <row r="16" spans="1:14" x14ac:dyDescent="0.3">
      <c r="A16">
        <v>1984</v>
      </c>
      <c r="B16">
        <v>49226</v>
      </c>
      <c r="C16">
        <v>6417</v>
      </c>
      <c r="D16">
        <v>14490</v>
      </c>
      <c r="E16">
        <v>25448</v>
      </c>
      <c r="F16">
        <v>35275</v>
      </c>
      <c r="G16">
        <v>44226</v>
      </c>
      <c r="H16">
        <v>30523</v>
      </c>
      <c r="J16">
        <v>18698</v>
      </c>
      <c r="K16">
        <v>17598</v>
      </c>
      <c r="L16">
        <v>5806</v>
      </c>
      <c r="M16">
        <v>4268</v>
      </c>
      <c r="N16">
        <v>3133</v>
      </c>
    </row>
    <row r="17" spans="1:14" x14ac:dyDescent="0.3">
      <c r="A17">
        <v>1985</v>
      </c>
      <c r="B17">
        <v>54087</v>
      </c>
      <c r="C17">
        <v>6812</v>
      </c>
      <c r="D17">
        <v>17607</v>
      </c>
      <c r="E17">
        <v>28089</v>
      </c>
      <c r="F17">
        <v>38010</v>
      </c>
      <c r="G17">
        <v>46429</v>
      </c>
      <c r="H17">
        <v>30074</v>
      </c>
      <c r="J17">
        <v>17445</v>
      </c>
      <c r="K17">
        <v>18947</v>
      </c>
      <c r="L17">
        <v>5516</v>
      </c>
      <c r="M17">
        <v>4594</v>
      </c>
      <c r="N17">
        <v>3904</v>
      </c>
    </row>
    <row r="18" spans="1:14" x14ac:dyDescent="0.3">
      <c r="A18">
        <v>1986</v>
      </c>
      <c r="B18">
        <v>56970</v>
      </c>
      <c r="C18">
        <v>7609</v>
      </c>
      <c r="D18">
        <v>19244</v>
      </c>
      <c r="E18">
        <v>29442</v>
      </c>
      <c r="F18">
        <v>40660</v>
      </c>
      <c r="G18">
        <v>47706</v>
      </c>
      <c r="H18">
        <v>30026</v>
      </c>
      <c r="J18">
        <v>16711</v>
      </c>
      <c r="K18">
        <v>18191</v>
      </c>
      <c r="L18">
        <v>5630</v>
      </c>
      <c r="M18">
        <v>4325</v>
      </c>
      <c r="N18">
        <v>3805</v>
      </c>
    </row>
    <row r="19" spans="1:14" x14ac:dyDescent="0.3">
      <c r="A19">
        <v>1987</v>
      </c>
      <c r="B19">
        <v>60357</v>
      </c>
      <c r="C19">
        <v>8796</v>
      </c>
      <c r="D19">
        <v>21828</v>
      </c>
      <c r="E19">
        <v>29299</v>
      </c>
      <c r="F19">
        <v>41036</v>
      </c>
      <c r="G19">
        <v>50191</v>
      </c>
      <c r="H19">
        <v>31429</v>
      </c>
      <c r="J19">
        <v>19769</v>
      </c>
      <c r="K19">
        <v>15785</v>
      </c>
      <c r="L19">
        <v>6077</v>
      </c>
      <c r="M19">
        <v>4264</v>
      </c>
      <c r="N19">
        <v>3997</v>
      </c>
    </row>
    <row r="20" spans="1:14" x14ac:dyDescent="0.3">
      <c r="A20">
        <v>1988</v>
      </c>
      <c r="B20">
        <v>65645</v>
      </c>
      <c r="C20">
        <v>9928</v>
      </c>
      <c r="D20">
        <v>19250</v>
      </c>
      <c r="E20">
        <v>30709</v>
      </c>
      <c r="F20">
        <v>37471</v>
      </c>
      <c r="G20">
        <v>47323</v>
      </c>
      <c r="H20">
        <v>31406</v>
      </c>
      <c r="J20">
        <v>19436</v>
      </c>
      <c r="K20">
        <v>17297</v>
      </c>
      <c r="L20">
        <v>5949</v>
      </c>
      <c r="M20">
        <v>4820</v>
      </c>
      <c r="N20">
        <v>3797</v>
      </c>
    </row>
    <row r="21" spans="1:14" x14ac:dyDescent="0.3">
      <c r="A21">
        <v>1989</v>
      </c>
      <c r="B21">
        <v>68701</v>
      </c>
      <c r="C21">
        <v>8167</v>
      </c>
      <c r="D21">
        <v>20520</v>
      </c>
      <c r="E21">
        <v>31112</v>
      </c>
      <c r="F21">
        <v>44888</v>
      </c>
      <c r="G21">
        <v>45577</v>
      </c>
      <c r="H21">
        <v>29950</v>
      </c>
      <c r="J21">
        <v>15488</v>
      </c>
      <c r="K21">
        <v>18383</v>
      </c>
      <c r="L21">
        <v>7624</v>
      </c>
      <c r="M21">
        <v>4242</v>
      </c>
      <c r="N21">
        <v>4674</v>
      </c>
    </row>
    <row r="22" spans="1:14" x14ac:dyDescent="0.3">
      <c r="A22">
        <v>1990</v>
      </c>
      <c r="B22">
        <v>67982</v>
      </c>
      <c r="C22">
        <v>8838</v>
      </c>
      <c r="D22">
        <v>20087</v>
      </c>
      <c r="E22">
        <v>31179</v>
      </c>
      <c r="F22">
        <v>46790</v>
      </c>
      <c r="G22">
        <v>41194</v>
      </c>
      <c r="H22">
        <v>35753</v>
      </c>
      <c r="J22">
        <v>17917</v>
      </c>
      <c r="K22">
        <v>17888</v>
      </c>
      <c r="L22">
        <v>6251</v>
      </c>
      <c r="M22">
        <v>5206</v>
      </c>
      <c r="N22">
        <v>3848</v>
      </c>
    </row>
    <row r="23" spans="1:14" x14ac:dyDescent="0.3">
      <c r="A23">
        <v>1991</v>
      </c>
      <c r="B23">
        <v>68355</v>
      </c>
      <c r="C23">
        <v>8413</v>
      </c>
      <c r="D23">
        <v>19792</v>
      </c>
      <c r="E23">
        <v>30461</v>
      </c>
      <c r="F23">
        <v>43351</v>
      </c>
      <c r="G23">
        <v>41519</v>
      </c>
      <c r="H23">
        <v>31687</v>
      </c>
      <c r="J23">
        <v>19517</v>
      </c>
      <c r="K23">
        <v>17658</v>
      </c>
      <c r="L23">
        <v>6168</v>
      </c>
      <c r="M23">
        <v>5073</v>
      </c>
      <c r="N23">
        <v>4420</v>
      </c>
    </row>
    <row r="24" spans="1:14" x14ac:dyDescent="0.3">
      <c r="A24">
        <v>1992</v>
      </c>
      <c r="B24">
        <v>67699</v>
      </c>
      <c r="C24">
        <v>8106</v>
      </c>
      <c r="D24">
        <v>20037</v>
      </c>
      <c r="E24">
        <v>28862</v>
      </c>
      <c r="F24">
        <v>45234</v>
      </c>
      <c r="G24">
        <v>39576</v>
      </c>
      <c r="H24">
        <v>27838</v>
      </c>
      <c r="J24">
        <v>21181</v>
      </c>
      <c r="K24">
        <v>18687</v>
      </c>
      <c r="L24">
        <v>6561</v>
      </c>
      <c r="M24">
        <v>3817</v>
      </c>
      <c r="N24">
        <v>4096</v>
      </c>
    </row>
    <row r="25" spans="1:14" x14ac:dyDescent="0.3">
      <c r="A25">
        <v>1993</v>
      </c>
      <c r="B25">
        <v>67068</v>
      </c>
      <c r="C25">
        <v>7053</v>
      </c>
      <c r="D25">
        <v>19193</v>
      </c>
      <c r="E25">
        <v>29825</v>
      </c>
      <c r="F25">
        <v>42212</v>
      </c>
      <c r="G25">
        <v>40197</v>
      </c>
      <c r="H25">
        <v>29945</v>
      </c>
      <c r="J25">
        <v>18726</v>
      </c>
      <c r="K25">
        <v>16349</v>
      </c>
      <c r="L25">
        <v>5966</v>
      </c>
      <c r="M25">
        <v>4259</v>
      </c>
      <c r="N25">
        <v>3567</v>
      </c>
    </row>
    <row r="26" spans="1:14" x14ac:dyDescent="0.3">
      <c r="A26">
        <v>1994</v>
      </c>
      <c r="B26">
        <v>69079</v>
      </c>
      <c r="C26">
        <v>6865</v>
      </c>
      <c r="D26">
        <v>19166</v>
      </c>
      <c r="E26">
        <v>30788</v>
      </c>
      <c r="F26">
        <v>41639</v>
      </c>
      <c r="G26">
        <v>40556</v>
      </c>
      <c r="H26">
        <v>29269</v>
      </c>
      <c r="J26">
        <v>16164</v>
      </c>
      <c r="K26">
        <v>15174</v>
      </c>
      <c r="L26">
        <v>5905</v>
      </c>
      <c r="M26">
        <v>3834</v>
      </c>
      <c r="N26">
        <v>3001</v>
      </c>
    </row>
    <row r="27" spans="1:14" x14ac:dyDescent="0.3">
      <c r="A27">
        <v>1995</v>
      </c>
      <c r="B27">
        <v>72081</v>
      </c>
      <c r="C27">
        <v>6879</v>
      </c>
      <c r="D27">
        <v>18935</v>
      </c>
      <c r="E27">
        <v>30731</v>
      </c>
      <c r="F27">
        <v>40654</v>
      </c>
      <c r="G27">
        <v>41633</v>
      </c>
      <c r="H27">
        <v>28121</v>
      </c>
      <c r="J27">
        <v>17350</v>
      </c>
      <c r="K27">
        <v>15288</v>
      </c>
      <c r="L27">
        <v>5397</v>
      </c>
      <c r="M27">
        <v>4245</v>
      </c>
      <c r="N27">
        <v>3924</v>
      </c>
    </row>
    <row r="28" spans="1:14" x14ac:dyDescent="0.3">
      <c r="A28">
        <v>1996</v>
      </c>
      <c r="B28">
        <v>73666</v>
      </c>
      <c r="C28">
        <v>6327</v>
      </c>
      <c r="D28">
        <v>19996</v>
      </c>
      <c r="E28">
        <v>30637</v>
      </c>
      <c r="F28">
        <v>41270</v>
      </c>
      <c r="G28">
        <v>42598</v>
      </c>
      <c r="H28">
        <v>30161</v>
      </c>
      <c r="J28">
        <v>18196</v>
      </c>
      <c r="K28">
        <v>14627</v>
      </c>
      <c r="L28">
        <v>5102</v>
      </c>
      <c r="M28">
        <v>4238</v>
      </c>
      <c r="N28">
        <v>4213</v>
      </c>
    </row>
    <row r="29" spans="1:14" x14ac:dyDescent="0.3">
      <c r="A29">
        <v>1997</v>
      </c>
      <c r="B29">
        <v>75654</v>
      </c>
      <c r="C29">
        <v>6964</v>
      </c>
      <c r="D29">
        <v>20897</v>
      </c>
      <c r="E29">
        <v>31648</v>
      </c>
      <c r="F29">
        <v>42747</v>
      </c>
      <c r="G29">
        <v>42922</v>
      </c>
      <c r="H29">
        <v>29587</v>
      </c>
      <c r="J29">
        <v>16104</v>
      </c>
      <c r="K29">
        <v>14553</v>
      </c>
      <c r="L29">
        <v>5414</v>
      </c>
      <c r="M29">
        <v>4371</v>
      </c>
      <c r="N29">
        <v>4541</v>
      </c>
    </row>
    <row r="30" spans="1:14" x14ac:dyDescent="0.3">
      <c r="A30">
        <v>1998</v>
      </c>
      <c r="B30">
        <v>79598</v>
      </c>
      <c r="C30">
        <v>7846</v>
      </c>
      <c r="D30">
        <v>21237</v>
      </c>
      <c r="E30">
        <v>34628</v>
      </c>
      <c r="F30">
        <v>41522</v>
      </c>
      <c r="G30">
        <v>43950</v>
      </c>
      <c r="H30">
        <v>29627</v>
      </c>
      <c r="J30">
        <v>13298</v>
      </c>
      <c r="K30">
        <v>10799</v>
      </c>
      <c r="L30">
        <v>4213</v>
      </c>
      <c r="M30">
        <v>5258</v>
      </c>
      <c r="N30">
        <v>5101</v>
      </c>
    </row>
    <row r="31" spans="1:14" x14ac:dyDescent="0.3">
      <c r="A31">
        <v>1999</v>
      </c>
      <c r="B31">
        <v>88951</v>
      </c>
      <c r="C31">
        <v>7522</v>
      </c>
      <c r="D31">
        <v>19469</v>
      </c>
      <c r="E31">
        <v>34523</v>
      </c>
      <c r="F31">
        <v>40451</v>
      </c>
      <c r="G31">
        <v>43649</v>
      </c>
      <c r="H31">
        <v>27801</v>
      </c>
      <c r="J31">
        <v>13948</v>
      </c>
      <c r="K31">
        <v>14223</v>
      </c>
      <c r="L31">
        <v>5338</v>
      </c>
      <c r="M31">
        <v>4243</v>
      </c>
      <c r="N31">
        <v>2420</v>
      </c>
    </row>
    <row r="32" spans="1:14" x14ac:dyDescent="0.3">
      <c r="A32">
        <v>2000</v>
      </c>
      <c r="B32">
        <v>93972</v>
      </c>
      <c r="C32">
        <v>6930</v>
      </c>
      <c r="D32">
        <v>19241</v>
      </c>
      <c r="E32">
        <v>34414</v>
      </c>
      <c r="F32">
        <v>41572</v>
      </c>
      <c r="G32">
        <v>42308</v>
      </c>
      <c r="H32">
        <v>27824</v>
      </c>
      <c r="J32">
        <v>12790</v>
      </c>
      <c r="K32">
        <v>11841</v>
      </c>
      <c r="L32">
        <v>5330</v>
      </c>
      <c r="M32">
        <v>4854</v>
      </c>
      <c r="N32">
        <v>3619</v>
      </c>
    </row>
    <row r="33" spans="1:14" x14ac:dyDescent="0.3">
      <c r="A33">
        <v>2001</v>
      </c>
      <c r="B33">
        <v>97290</v>
      </c>
      <c r="C33">
        <v>7165</v>
      </c>
      <c r="D33">
        <v>19107</v>
      </c>
      <c r="E33">
        <v>34075</v>
      </c>
      <c r="F33">
        <v>41638</v>
      </c>
      <c r="G33">
        <v>41932</v>
      </c>
      <c r="H33">
        <v>30697</v>
      </c>
      <c r="J33">
        <v>14037</v>
      </c>
      <c r="K33">
        <v>13990</v>
      </c>
      <c r="L33">
        <v>4780</v>
      </c>
      <c r="M33">
        <v>4353</v>
      </c>
      <c r="N33">
        <v>2955</v>
      </c>
    </row>
    <row r="34" spans="1:14" x14ac:dyDescent="0.3">
      <c r="A34">
        <v>2002</v>
      </c>
      <c r="B34">
        <v>97747</v>
      </c>
      <c r="C34">
        <v>7934</v>
      </c>
      <c r="D34">
        <v>19160</v>
      </c>
      <c r="E34">
        <v>33978</v>
      </c>
      <c r="F34">
        <v>40795</v>
      </c>
      <c r="G34">
        <v>41203</v>
      </c>
      <c r="H34">
        <v>22874</v>
      </c>
      <c r="J34">
        <v>14301</v>
      </c>
      <c r="K34">
        <v>12504</v>
      </c>
      <c r="L34">
        <v>5312</v>
      </c>
      <c r="M34">
        <v>4346</v>
      </c>
      <c r="N34">
        <v>3182</v>
      </c>
    </row>
    <row r="35" spans="1:14" x14ac:dyDescent="0.3">
      <c r="A35">
        <v>2003</v>
      </c>
      <c r="B35">
        <v>102710</v>
      </c>
      <c r="C35">
        <v>7788</v>
      </c>
      <c r="D35">
        <v>18818</v>
      </c>
      <c r="E35">
        <v>33682</v>
      </c>
      <c r="F35">
        <v>41078</v>
      </c>
      <c r="G35">
        <v>41227</v>
      </c>
      <c r="H35">
        <v>27841</v>
      </c>
      <c r="J35">
        <v>12771</v>
      </c>
      <c r="K35">
        <v>11208</v>
      </c>
      <c r="L35">
        <v>5118</v>
      </c>
      <c r="M35">
        <v>4321</v>
      </c>
      <c r="N35">
        <v>2655</v>
      </c>
    </row>
    <row r="36" spans="1:14" x14ac:dyDescent="0.3">
      <c r="A36">
        <v>2004</v>
      </c>
      <c r="B36">
        <v>104769</v>
      </c>
      <c r="C36">
        <v>8072</v>
      </c>
      <c r="D36">
        <v>17202</v>
      </c>
      <c r="E36">
        <v>33533</v>
      </c>
      <c r="F36">
        <v>41081</v>
      </c>
      <c r="G36">
        <v>40534</v>
      </c>
      <c r="H36">
        <v>27813</v>
      </c>
      <c r="J36">
        <v>13462</v>
      </c>
      <c r="K36">
        <v>12695</v>
      </c>
      <c r="L36">
        <v>5327</v>
      </c>
      <c r="M36">
        <v>4749</v>
      </c>
      <c r="N36">
        <v>2891</v>
      </c>
    </row>
    <row r="37" spans="1:14" x14ac:dyDescent="0.3">
      <c r="A37">
        <v>2005</v>
      </c>
      <c r="B37">
        <v>104962</v>
      </c>
      <c r="C37">
        <v>8000</v>
      </c>
      <c r="D37">
        <v>18606</v>
      </c>
      <c r="E37">
        <v>33656</v>
      </c>
      <c r="F37">
        <v>40104</v>
      </c>
      <c r="G37">
        <v>40062</v>
      </c>
      <c r="H37">
        <v>27475</v>
      </c>
      <c r="J37">
        <v>12691</v>
      </c>
      <c r="K37">
        <v>11237</v>
      </c>
      <c r="L37">
        <v>4400</v>
      </c>
      <c r="M37">
        <v>4425</v>
      </c>
      <c r="N37">
        <v>2781</v>
      </c>
    </row>
    <row r="38" spans="1:14" x14ac:dyDescent="0.3">
      <c r="A38">
        <v>2006</v>
      </c>
      <c r="B38">
        <v>105998</v>
      </c>
      <c r="C38">
        <v>7827</v>
      </c>
      <c r="D38">
        <v>19161</v>
      </c>
      <c r="E38">
        <v>32961</v>
      </c>
      <c r="F38">
        <v>41092</v>
      </c>
      <c r="G38">
        <v>39958</v>
      </c>
      <c r="H38">
        <v>27660</v>
      </c>
      <c r="J38">
        <v>13316</v>
      </c>
      <c r="K38">
        <v>11606</v>
      </c>
      <c r="L38">
        <v>4647</v>
      </c>
      <c r="M38">
        <v>4483</v>
      </c>
      <c r="N38">
        <v>2773</v>
      </c>
    </row>
    <row r="39" spans="1:14" x14ac:dyDescent="0.3">
      <c r="A39">
        <v>2007</v>
      </c>
      <c r="B39">
        <v>108190</v>
      </c>
      <c r="C39">
        <v>8031</v>
      </c>
      <c r="D39">
        <v>19936</v>
      </c>
      <c r="E39">
        <v>29724</v>
      </c>
      <c r="F39">
        <v>41704</v>
      </c>
      <c r="G39">
        <v>41243</v>
      </c>
      <c r="H39">
        <v>26003</v>
      </c>
      <c r="J39">
        <v>9627</v>
      </c>
      <c r="K39">
        <v>10104</v>
      </c>
      <c r="L39">
        <v>4123</v>
      </c>
      <c r="M39">
        <v>4105</v>
      </c>
      <c r="N39">
        <v>3635</v>
      </c>
    </row>
    <row r="40" spans="1:14" x14ac:dyDescent="0.3">
      <c r="A40">
        <v>2008</v>
      </c>
      <c r="B40">
        <v>108588</v>
      </c>
      <c r="C40">
        <v>8387</v>
      </c>
      <c r="D40">
        <v>20152</v>
      </c>
      <c r="E40">
        <v>26157</v>
      </c>
      <c r="F40">
        <v>40290</v>
      </c>
      <c r="G40">
        <v>40968</v>
      </c>
      <c r="H40">
        <v>13858</v>
      </c>
      <c r="J40">
        <v>13726</v>
      </c>
      <c r="K40">
        <v>11241</v>
      </c>
      <c r="L40">
        <v>4191</v>
      </c>
      <c r="M40">
        <v>4694</v>
      </c>
      <c r="N40">
        <v>2413</v>
      </c>
    </row>
    <row r="41" spans="1:14" x14ac:dyDescent="0.3">
      <c r="A41">
        <v>2009</v>
      </c>
      <c r="B41">
        <v>106277</v>
      </c>
      <c r="C41">
        <v>7176</v>
      </c>
      <c r="D41">
        <v>17184</v>
      </c>
      <c r="E41">
        <v>35805</v>
      </c>
      <c r="F41">
        <v>37409</v>
      </c>
      <c r="G41">
        <v>38150</v>
      </c>
      <c r="H41">
        <v>23545</v>
      </c>
      <c r="J41">
        <v>11484</v>
      </c>
      <c r="K41">
        <v>10804</v>
      </c>
      <c r="L41">
        <v>4477</v>
      </c>
      <c r="M41">
        <v>4782</v>
      </c>
      <c r="N41">
        <v>3066</v>
      </c>
    </row>
    <row r="42" spans="1:14" x14ac:dyDescent="0.3">
      <c r="A42">
        <v>2010</v>
      </c>
      <c r="B42">
        <v>107813</v>
      </c>
      <c r="C42">
        <v>7124</v>
      </c>
      <c r="D42">
        <v>16678</v>
      </c>
      <c r="E42">
        <v>39896</v>
      </c>
      <c r="F42">
        <v>36363</v>
      </c>
      <c r="G42">
        <v>38469</v>
      </c>
      <c r="H42">
        <v>21690</v>
      </c>
      <c r="J42">
        <v>8045</v>
      </c>
      <c r="K42">
        <v>10932</v>
      </c>
      <c r="L42">
        <v>4607</v>
      </c>
      <c r="M42">
        <v>3911</v>
      </c>
      <c r="N42">
        <v>2435</v>
      </c>
    </row>
    <row r="43" spans="1:14" x14ac:dyDescent="0.3">
      <c r="A43">
        <v>2011</v>
      </c>
      <c r="B43">
        <v>108196</v>
      </c>
      <c r="C43">
        <v>6951</v>
      </c>
      <c r="D43">
        <v>16407</v>
      </c>
      <c r="E43">
        <v>42013</v>
      </c>
      <c r="F43">
        <v>36607</v>
      </c>
      <c r="G43">
        <v>38432</v>
      </c>
      <c r="H43">
        <v>23147</v>
      </c>
      <c r="J43">
        <v>10081</v>
      </c>
      <c r="K43">
        <v>9894</v>
      </c>
      <c r="L43">
        <v>4081</v>
      </c>
      <c r="M43">
        <v>3367</v>
      </c>
      <c r="N43">
        <v>2503</v>
      </c>
    </row>
    <row r="44" spans="1:14" x14ac:dyDescent="0.3">
      <c r="A44">
        <v>2012</v>
      </c>
      <c r="B44">
        <v>108852</v>
      </c>
      <c r="C44">
        <v>7140</v>
      </c>
      <c r="D44">
        <v>15746</v>
      </c>
      <c r="E44">
        <v>43208</v>
      </c>
      <c r="F44">
        <v>35341</v>
      </c>
      <c r="G44">
        <v>36395</v>
      </c>
      <c r="H44">
        <v>22908</v>
      </c>
      <c r="J44">
        <v>10557</v>
      </c>
      <c r="K44">
        <v>9853</v>
      </c>
      <c r="L44">
        <v>4342</v>
      </c>
      <c r="M44">
        <v>3334</v>
      </c>
      <c r="N44">
        <v>2991</v>
      </c>
    </row>
    <row r="45" spans="1:14" x14ac:dyDescent="0.3">
      <c r="A45">
        <v>2013</v>
      </c>
      <c r="B45">
        <v>107449</v>
      </c>
      <c r="C45">
        <v>6310</v>
      </c>
      <c r="D45">
        <v>14232</v>
      </c>
      <c r="E45">
        <v>42935</v>
      </c>
      <c r="F45">
        <v>35278</v>
      </c>
      <c r="G45">
        <v>35551</v>
      </c>
      <c r="H45">
        <v>20390</v>
      </c>
      <c r="J45">
        <v>11450</v>
      </c>
      <c r="K45">
        <v>10901</v>
      </c>
      <c r="L45">
        <v>4204</v>
      </c>
      <c r="M45">
        <v>3140</v>
      </c>
      <c r="N45">
        <v>2732</v>
      </c>
    </row>
    <row r="46" spans="1:14" x14ac:dyDescent="0.3">
      <c r="A46">
        <v>2014</v>
      </c>
      <c r="B46">
        <v>107906</v>
      </c>
      <c r="C46">
        <v>6440</v>
      </c>
      <c r="D46">
        <v>15467</v>
      </c>
      <c r="E46">
        <v>42552</v>
      </c>
      <c r="F46">
        <v>33789</v>
      </c>
      <c r="G46">
        <v>36549</v>
      </c>
      <c r="H46">
        <v>19674</v>
      </c>
      <c r="J46">
        <v>10321</v>
      </c>
      <c r="K46">
        <v>7682</v>
      </c>
      <c r="L46">
        <v>3570</v>
      </c>
      <c r="M46">
        <v>3055</v>
      </c>
      <c r="N46">
        <v>2533</v>
      </c>
    </row>
    <row r="47" spans="1:14" x14ac:dyDescent="0.3">
      <c r="A47">
        <v>2015</v>
      </c>
      <c r="B47">
        <v>110097</v>
      </c>
      <c r="C47">
        <v>6557</v>
      </c>
      <c r="D47">
        <v>14861</v>
      </c>
      <c r="E47">
        <v>42316</v>
      </c>
      <c r="F47">
        <v>32585</v>
      </c>
      <c r="G47">
        <v>35894</v>
      </c>
      <c r="H47">
        <v>20482</v>
      </c>
      <c r="J47">
        <v>10835</v>
      </c>
      <c r="K47">
        <v>9089</v>
      </c>
      <c r="L47">
        <v>3888</v>
      </c>
      <c r="M47">
        <v>3552</v>
      </c>
      <c r="N47">
        <v>2541</v>
      </c>
    </row>
    <row r="48" spans="1:14" x14ac:dyDescent="0.3">
      <c r="A48">
        <v>2016</v>
      </c>
      <c r="B48">
        <v>95877</v>
      </c>
      <c r="C48">
        <v>8671</v>
      </c>
      <c r="D48">
        <v>14881</v>
      </c>
      <c r="E48">
        <v>45200</v>
      </c>
      <c r="F48">
        <v>34201</v>
      </c>
      <c r="G48">
        <v>33274</v>
      </c>
      <c r="H48">
        <v>20286</v>
      </c>
      <c r="J48">
        <v>10779</v>
      </c>
      <c r="K48">
        <v>8914</v>
      </c>
      <c r="L48">
        <v>4650</v>
      </c>
      <c r="M48">
        <v>2819</v>
      </c>
      <c r="N48">
        <v>2489</v>
      </c>
    </row>
    <row r="49" spans="1:14" x14ac:dyDescent="0.3">
      <c r="A49">
        <v>2017</v>
      </c>
      <c r="B49">
        <v>116087</v>
      </c>
      <c r="C49">
        <v>6467</v>
      </c>
      <c r="D49">
        <v>12894</v>
      </c>
      <c r="E49">
        <v>47416</v>
      </c>
      <c r="F49">
        <v>30010</v>
      </c>
      <c r="G49">
        <v>33498</v>
      </c>
      <c r="H49">
        <v>19202</v>
      </c>
      <c r="J49">
        <v>9776</v>
      </c>
      <c r="K49">
        <v>8396</v>
      </c>
      <c r="L49">
        <v>4302</v>
      </c>
      <c r="M49">
        <v>3317</v>
      </c>
      <c r="N49">
        <v>2365</v>
      </c>
    </row>
    <row r="50" spans="1:14" x14ac:dyDescent="0.3">
      <c r="A50">
        <v>2018</v>
      </c>
      <c r="B50">
        <v>120491</v>
      </c>
      <c r="C50">
        <v>6217</v>
      </c>
      <c r="D50">
        <v>14523</v>
      </c>
      <c r="E50">
        <v>45971</v>
      </c>
      <c r="F50">
        <v>24174</v>
      </c>
      <c r="G50">
        <v>32117</v>
      </c>
      <c r="H50">
        <v>19405</v>
      </c>
      <c r="J50">
        <v>10695</v>
      </c>
      <c r="K50">
        <v>8469</v>
      </c>
      <c r="L50">
        <v>4315</v>
      </c>
      <c r="M50">
        <v>2984</v>
      </c>
      <c r="N50">
        <v>2709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/>
  </sheetViews>
  <sheetFormatPr defaultRowHeight="14.4" x14ac:dyDescent="0.3"/>
  <cols>
    <col min="2" max="7" width="14.44140625" customWidth="1"/>
  </cols>
  <sheetData>
    <row r="1" spans="1:7" x14ac:dyDescent="0.3">
      <c r="A1" s="65" t="s">
        <v>152</v>
      </c>
    </row>
    <row r="2" spans="1:7" x14ac:dyDescent="0.3">
      <c r="A2" s="13" t="s">
        <v>23</v>
      </c>
      <c r="B2" s="17" t="s">
        <v>153</v>
      </c>
      <c r="C2" s="17" t="s">
        <v>154</v>
      </c>
      <c r="D2" s="17" t="s">
        <v>158</v>
      </c>
      <c r="E2" s="17" t="s">
        <v>155</v>
      </c>
      <c r="F2" s="17" t="s">
        <v>159</v>
      </c>
      <c r="G2" s="17" t="s">
        <v>157</v>
      </c>
    </row>
    <row r="3" spans="1:7" x14ac:dyDescent="0.3">
      <c r="A3" s="13">
        <v>2010</v>
      </c>
      <c r="B3" s="13">
        <v>17438</v>
      </c>
      <c r="C3" s="13">
        <v>844</v>
      </c>
      <c r="D3" s="13">
        <v>26368</v>
      </c>
      <c r="E3" s="13">
        <v>382</v>
      </c>
      <c r="F3" s="13">
        <v>26503</v>
      </c>
      <c r="G3" s="13">
        <v>4125</v>
      </c>
    </row>
    <row r="4" spans="1:7" x14ac:dyDescent="0.3">
      <c r="A4" s="13">
        <v>2011</v>
      </c>
      <c r="B4" s="13">
        <v>17866</v>
      </c>
      <c r="C4" s="13">
        <v>922</v>
      </c>
      <c r="D4" s="13">
        <v>26841</v>
      </c>
      <c r="E4" s="13">
        <v>363</v>
      </c>
      <c r="F4" s="13">
        <v>29968</v>
      </c>
      <c r="G4" s="13">
        <v>4016</v>
      </c>
    </row>
    <row r="5" spans="1:7" x14ac:dyDescent="0.3">
      <c r="A5" s="13">
        <v>2012</v>
      </c>
      <c r="B5" s="13">
        <v>17304</v>
      </c>
      <c r="C5" s="13">
        <v>742</v>
      </c>
      <c r="D5" s="13">
        <v>27238</v>
      </c>
      <c r="E5" s="13">
        <v>372</v>
      </c>
      <c r="F5" s="13">
        <v>27053</v>
      </c>
      <c r="G5" s="13">
        <v>4162</v>
      </c>
    </row>
    <row r="6" spans="1:7" x14ac:dyDescent="0.3">
      <c r="A6" s="13">
        <v>2013</v>
      </c>
      <c r="B6" s="13">
        <v>17619</v>
      </c>
      <c r="C6" s="13">
        <v>721</v>
      </c>
      <c r="D6" s="13">
        <v>27485</v>
      </c>
      <c r="E6" s="13">
        <v>373</v>
      </c>
      <c r="F6" s="13">
        <v>30071</v>
      </c>
      <c r="G6" s="13">
        <v>4085</v>
      </c>
    </row>
    <row r="7" spans="1:7" x14ac:dyDescent="0.3">
      <c r="A7" s="13">
        <v>2014</v>
      </c>
      <c r="B7" s="13">
        <v>16749</v>
      </c>
      <c r="C7" s="13">
        <v>764</v>
      </c>
      <c r="D7" s="13">
        <v>27073</v>
      </c>
      <c r="E7" s="13">
        <v>328</v>
      </c>
      <c r="F7" s="13">
        <v>29524</v>
      </c>
      <c r="G7" s="13">
        <v>4188</v>
      </c>
    </row>
    <row r="8" spans="1:7" x14ac:dyDescent="0.3">
      <c r="A8" s="13">
        <v>2015</v>
      </c>
      <c r="B8" s="13">
        <v>17111</v>
      </c>
      <c r="C8" s="13">
        <v>735</v>
      </c>
      <c r="D8" s="13">
        <v>29591</v>
      </c>
      <c r="E8" s="13">
        <v>369</v>
      </c>
      <c r="F8" s="13">
        <v>30248</v>
      </c>
      <c r="G8" s="13">
        <v>4196</v>
      </c>
    </row>
    <row r="9" spans="1:7" x14ac:dyDescent="0.3">
      <c r="A9" s="13">
        <v>2016</v>
      </c>
      <c r="B9" s="13">
        <v>17934</v>
      </c>
      <c r="C9" s="13">
        <v>687</v>
      </c>
      <c r="D9" s="13">
        <v>29200</v>
      </c>
      <c r="E9" s="13">
        <v>356</v>
      </c>
      <c r="F9" s="13">
        <v>31474</v>
      </c>
      <c r="G9" s="13">
        <v>4148</v>
      </c>
    </row>
    <row r="10" spans="1:7" x14ac:dyDescent="0.3">
      <c r="A10" s="13">
        <v>2017</v>
      </c>
      <c r="B10" s="13">
        <v>18175</v>
      </c>
      <c r="C10" s="13">
        <v>599</v>
      </c>
      <c r="D10" s="13">
        <v>36206</v>
      </c>
      <c r="E10" s="13">
        <v>356</v>
      </c>
      <c r="F10" s="13">
        <v>33235</v>
      </c>
      <c r="G10" s="13">
        <v>4096</v>
      </c>
    </row>
    <row r="11" spans="1:7" x14ac:dyDescent="0.3">
      <c r="A11" s="13">
        <v>2018</v>
      </c>
      <c r="B11">
        <v>18175</v>
      </c>
      <c r="C11">
        <v>687</v>
      </c>
      <c r="D11">
        <v>36732</v>
      </c>
      <c r="E11">
        <v>419</v>
      </c>
      <c r="F11">
        <v>34916</v>
      </c>
      <c r="G11">
        <v>4172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pane ySplit="2" topLeftCell="A3" activePane="bottomLeft" state="frozen"/>
      <selection pane="bottomLeft"/>
    </sheetView>
  </sheetViews>
  <sheetFormatPr defaultRowHeight="14.4" x14ac:dyDescent="0.3"/>
  <cols>
    <col min="1" max="5" width="18.88671875" customWidth="1"/>
  </cols>
  <sheetData>
    <row r="1" spans="1:5" x14ac:dyDescent="0.3">
      <c r="A1" s="3" t="s">
        <v>108</v>
      </c>
    </row>
    <row r="2" spans="1:5" x14ac:dyDescent="0.3">
      <c r="A2" t="s">
        <v>23</v>
      </c>
      <c r="B2" t="s">
        <v>6</v>
      </c>
      <c r="C2" t="s">
        <v>7</v>
      </c>
      <c r="D2" t="s">
        <v>8</v>
      </c>
      <c r="E2" t="s">
        <v>9</v>
      </c>
    </row>
    <row r="3" spans="1:5" x14ac:dyDescent="0.3">
      <c r="A3">
        <v>1971</v>
      </c>
      <c r="B3">
        <v>55187</v>
      </c>
      <c r="C3">
        <v>100887</v>
      </c>
      <c r="D3">
        <v>79326</v>
      </c>
      <c r="E3">
        <v>235400</v>
      </c>
    </row>
    <row r="4" spans="1:5" x14ac:dyDescent="0.3">
      <c r="A4">
        <v>1972</v>
      </c>
      <c r="B4">
        <v>52217</v>
      </c>
      <c r="C4">
        <v>104928</v>
      </c>
      <c r="D4">
        <v>77989</v>
      </c>
      <c r="E4">
        <v>235134</v>
      </c>
    </row>
    <row r="5" spans="1:5" x14ac:dyDescent="0.3">
      <c r="A5">
        <v>1973</v>
      </c>
      <c r="B5">
        <v>55261</v>
      </c>
      <c r="C5">
        <v>106651</v>
      </c>
      <c r="D5">
        <v>84442</v>
      </c>
      <c r="E5">
        <v>246354</v>
      </c>
    </row>
    <row r="6" spans="1:5" x14ac:dyDescent="0.3">
      <c r="A6">
        <v>1974</v>
      </c>
      <c r="B6">
        <v>51617</v>
      </c>
      <c r="C6">
        <v>105641</v>
      </c>
      <c r="D6">
        <v>69805</v>
      </c>
      <c r="E6">
        <v>227063</v>
      </c>
    </row>
    <row r="7" spans="1:5" x14ac:dyDescent="0.3">
      <c r="A7">
        <v>1975</v>
      </c>
      <c r="B7">
        <v>54781</v>
      </c>
      <c r="C7">
        <v>112489</v>
      </c>
      <c r="D7">
        <v>70329</v>
      </c>
      <c r="E7">
        <v>237599</v>
      </c>
    </row>
    <row r="8" spans="1:5" x14ac:dyDescent="0.3">
      <c r="A8">
        <v>1976</v>
      </c>
      <c r="B8">
        <v>46885</v>
      </c>
      <c r="C8">
        <v>99952</v>
      </c>
      <c r="D8">
        <v>64022</v>
      </c>
      <c r="E8">
        <v>210859</v>
      </c>
    </row>
    <row r="9" spans="1:5" x14ac:dyDescent="0.3">
      <c r="A9">
        <v>1977</v>
      </c>
      <c r="B9">
        <v>51151</v>
      </c>
      <c r="C9">
        <v>102548</v>
      </c>
      <c r="D9">
        <v>62711</v>
      </c>
      <c r="E9">
        <v>216410</v>
      </c>
    </row>
    <row r="10" spans="1:5" x14ac:dyDescent="0.3">
      <c r="A10">
        <v>1978</v>
      </c>
      <c r="B10">
        <v>57363</v>
      </c>
      <c r="C10">
        <v>104688</v>
      </c>
      <c r="D10">
        <v>65139</v>
      </c>
      <c r="E10">
        <v>227190</v>
      </c>
    </row>
    <row r="11" spans="1:5" x14ac:dyDescent="0.3">
      <c r="A11">
        <v>1979</v>
      </c>
      <c r="B11">
        <v>56965</v>
      </c>
      <c r="C11">
        <v>107925</v>
      </c>
      <c r="D11">
        <v>67472</v>
      </c>
      <c r="E11">
        <v>232362</v>
      </c>
    </row>
    <row r="12" spans="1:5" x14ac:dyDescent="0.3">
      <c r="A12">
        <v>1980</v>
      </c>
      <c r="B12">
        <v>61705</v>
      </c>
      <c r="C12">
        <v>104219</v>
      </c>
      <c r="D12">
        <v>68222</v>
      </c>
      <c r="E12">
        <v>234146</v>
      </c>
    </row>
    <row r="13" spans="1:5" x14ac:dyDescent="0.3">
      <c r="A13">
        <v>1981</v>
      </c>
      <c r="B13">
        <v>59778</v>
      </c>
      <c r="C13">
        <v>106375</v>
      </c>
      <c r="D13">
        <v>68731</v>
      </c>
      <c r="E13">
        <v>234884</v>
      </c>
    </row>
    <row r="14" spans="1:5" x14ac:dyDescent="0.3">
      <c r="A14">
        <v>1982</v>
      </c>
      <c r="B14">
        <v>61172</v>
      </c>
      <c r="C14">
        <v>106631</v>
      </c>
      <c r="D14">
        <v>64374</v>
      </c>
      <c r="E14">
        <v>232177</v>
      </c>
    </row>
    <row r="15" spans="1:5" x14ac:dyDescent="0.3">
      <c r="A15">
        <v>1983</v>
      </c>
      <c r="B15">
        <v>64899</v>
      </c>
      <c r="C15">
        <v>112243</v>
      </c>
      <c r="D15">
        <v>68082</v>
      </c>
      <c r="E15">
        <v>245224</v>
      </c>
    </row>
    <row r="16" spans="1:5" x14ac:dyDescent="0.3">
      <c r="A16">
        <v>1984</v>
      </c>
      <c r="B16">
        <v>68374</v>
      </c>
      <c r="C16">
        <v>112369</v>
      </c>
      <c r="D16">
        <v>72617</v>
      </c>
      <c r="E16">
        <v>253360</v>
      </c>
    </row>
    <row r="17" spans="1:5" x14ac:dyDescent="0.3">
      <c r="A17">
        <v>1985</v>
      </c>
      <c r="B17">
        <v>69798</v>
      </c>
      <c r="C17">
        <v>118038</v>
      </c>
      <c r="D17">
        <v>74258</v>
      </c>
      <c r="E17">
        <v>262094</v>
      </c>
    </row>
    <row r="18" spans="1:5" x14ac:dyDescent="0.3">
      <c r="A18">
        <v>1986</v>
      </c>
      <c r="B18">
        <v>72706</v>
      </c>
      <c r="C18">
        <v>121174</v>
      </c>
      <c r="D18">
        <v>77039</v>
      </c>
      <c r="E18">
        <v>270919</v>
      </c>
    </row>
    <row r="19" spans="1:5" x14ac:dyDescent="0.3">
      <c r="A19">
        <v>1987</v>
      </c>
      <c r="B19">
        <v>72341</v>
      </c>
      <c r="C19">
        <v>121013</v>
      </c>
      <c r="D19">
        <v>78358</v>
      </c>
      <c r="E19">
        <v>271712</v>
      </c>
    </row>
    <row r="20" spans="1:5" x14ac:dyDescent="0.3">
      <c r="A20">
        <v>1988</v>
      </c>
      <c r="B20">
        <v>74483</v>
      </c>
      <c r="C20">
        <v>115218</v>
      </c>
      <c r="D20">
        <v>85973</v>
      </c>
      <c r="E20">
        <v>275674</v>
      </c>
    </row>
    <row r="21" spans="1:5" x14ac:dyDescent="0.3">
      <c r="A21">
        <v>1989</v>
      </c>
      <c r="B21">
        <v>76143</v>
      </c>
      <c r="C21">
        <v>113653</v>
      </c>
      <c r="D21">
        <v>85822</v>
      </c>
      <c r="E21">
        <v>275618</v>
      </c>
    </row>
    <row r="22" spans="1:5" x14ac:dyDescent="0.3">
      <c r="A22">
        <v>1990</v>
      </c>
      <c r="B22">
        <v>74505</v>
      </c>
      <c r="C22">
        <v>115750</v>
      </c>
      <c r="D22">
        <v>82532</v>
      </c>
      <c r="E22">
        <v>272787</v>
      </c>
    </row>
    <row r="23" spans="1:5" x14ac:dyDescent="0.3">
      <c r="A23">
        <v>1991</v>
      </c>
      <c r="B23">
        <v>71036</v>
      </c>
      <c r="C23">
        <v>114087</v>
      </c>
      <c r="D23">
        <v>79702</v>
      </c>
      <c r="E23">
        <v>264825</v>
      </c>
    </row>
    <row r="24" spans="1:5" x14ac:dyDescent="0.3">
      <c r="A24">
        <v>1992</v>
      </c>
      <c r="B24">
        <v>68502</v>
      </c>
      <c r="C24">
        <v>114604</v>
      </c>
      <c r="D24">
        <v>78475</v>
      </c>
      <c r="E24">
        <v>261581</v>
      </c>
    </row>
    <row r="25" spans="1:5" x14ac:dyDescent="0.3">
      <c r="A25">
        <v>1993</v>
      </c>
      <c r="B25">
        <v>67901</v>
      </c>
      <c r="C25">
        <v>110361</v>
      </c>
      <c r="D25">
        <v>75064</v>
      </c>
      <c r="E25">
        <v>253326</v>
      </c>
    </row>
    <row r="26" spans="1:5" x14ac:dyDescent="0.3">
      <c r="A26">
        <v>1994</v>
      </c>
      <c r="B26">
        <v>68288</v>
      </c>
      <c r="C26">
        <v>112687</v>
      </c>
      <c r="D26">
        <v>76925</v>
      </c>
      <c r="E26">
        <v>257900</v>
      </c>
    </row>
    <row r="27" spans="1:5" x14ac:dyDescent="0.3">
      <c r="A27">
        <v>1995</v>
      </c>
      <c r="B27">
        <v>68880</v>
      </c>
      <c r="C27">
        <v>111755</v>
      </c>
      <c r="D27">
        <v>75937</v>
      </c>
      <c r="E27">
        <v>256572</v>
      </c>
    </row>
    <row r="28" spans="1:5" x14ac:dyDescent="0.3">
      <c r="A28">
        <v>1996</v>
      </c>
      <c r="B28">
        <v>70626</v>
      </c>
      <c r="C28">
        <v>112404</v>
      </c>
      <c r="D28">
        <v>77698</v>
      </c>
      <c r="E28">
        <v>260728</v>
      </c>
    </row>
    <row r="29" spans="1:5" x14ac:dyDescent="0.3">
      <c r="A29">
        <v>1997</v>
      </c>
      <c r="B29">
        <v>71539</v>
      </c>
      <c r="C29">
        <v>112116</v>
      </c>
      <c r="D29">
        <v>77092</v>
      </c>
      <c r="E29">
        <v>260747</v>
      </c>
    </row>
    <row r="30" spans="1:5" x14ac:dyDescent="0.3">
      <c r="A30">
        <v>1998</v>
      </c>
      <c r="B30">
        <v>72426</v>
      </c>
      <c r="C30">
        <v>112482</v>
      </c>
      <c r="D30">
        <v>77389</v>
      </c>
      <c r="E30">
        <v>262297</v>
      </c>
    </row>
    <row r="31" spans="1:5" x14ac:dyDescent="0.3">
      <c r="A31">
        <v>1999</v>
      </c>
      <c r="B31">
        <v>72028</v>
      </c>
      <c r="C31">
        <v>111905</v>
      </c>
      <c r="D31">
        <v>77750</v>
      </c>
      <c r="E31">
        <v>261683</v>
      </c>
    </row>
    <row r="32" spans="1:5" x14ac:dyDescent="0.3">
      <c r="A32">
        <v>2000</v>
      </c>
      <c r="B32">
        <v>73113</v>
      </c>
      <c r="C32">
        <v>111617</v>
      </c>
      <c r="D32">
        <v>77301</v>
      </c>
      <c r="E32">
        <v>262031</v>
      </c>
    </row>
    <row r="33" spans="1:5" x14ac:dyDescent="0.3">
      <c r="A33">
        <v>2001</v>
      </c>
      <c r="B33">
        <v>74221</v>
      </c>
      <c r="C33">
        <v>110135</v>
      </c>
      <c r="D33">
        <v>77904</v>
      </c>
      <c r="E33">
        <v>262260</v>
      </c>
    </row>
    <row r="34" spans="1:5" x14ac:dyDescent="0.3">
      <c r="A34">
        <v>2002</v>
      </c>
      <c r="B34">
        <v>73600</v>
      </c>
      <c r="C34">
        <v>105927</v>
      </c>
      <c r="D34">
        <v>75400</v>
      </c>
      <c r="E34">
        <v>254927</v>
      </c>
    </row>
    <row r="35" spans="1:5" x14ac:dyDescent="0.3">
      <c r="A35">
        <v>2003</v>
      </c>
      <c r="B35">
        <v>74738</v>
      </c>
      <c r="C35">
        <v>105191</v>
      </c>
      <c r="D35">
        <v>74775</v>
      </c>
      <c r="E35">
        <v>254704</v>
      </c>
    </row>
    <row r="36" spans="1:5" x14ac:dyDescent="0.3">
      <c r="A36">
        <v>2004</v>
      </c>
      <c r="B36">
        <v>75804</v>
      </c>
      <c r="C36">
        <v>103453</v>
      </c>
      <c r="D36">
        <v>76159</v>
      </c>
      <c r="E36">
        <v>255416</v>
      </c>
    </row>
    <row r="37" spans="1:5" x14ac:dyDescent="0.3">
      <c r="A37">
        <v>2005</v>
      </c>
      <c r="B37">
        <v>75312</v>
      </c>
      <c r="C37">
        <v>101652</v>
      </c>
      <c r="D37">
        <v>74759</v>
      </c>
      <c r="E37">
        <v>251723</v>
      </c>
    </row>
    <row r="38" spans="1:5" x14ac:dyDescent="0.3">
      <c r="A38">
        <v>2006</v>
      </c>
      <c r="B38">
        <v>76412</v>
      </c>
      <c r="C38">
        <v>102189</v>
      </c>
      <c r="D38">
        <v>74791</v>
      </c>
      <c r="E38">
        <v>253392</v>
      </c>
    </row>
    <row r="39" spans="1:5" x14ac:dyDescent="0.3">
      <c r="A39">
        <v>2007</v>
      </c>
      <c r="B39">
        <v>75379</v>
      </c>
      <c r="C39">
        <v>101064</v>
      </c>
      <c r="D39">
        <v>75008</v>
      </c>
      <c r="E39">
        <v>251451</v>
      </c>
    </row>
    <row r="40" spans="1:5" x14ac:dyDescent="0.3">
      <c r="A40">
        <v>2008</v>
      </c>
      <c r="B40">
        <v>74756</v>
      </c>
      <c r="C40">
        <v>97253</v>
      </c>
      <c r="D40">
        <v>71120</v>
      </c>
      <c r="E40">
        <v>243129</v>
      </c>
    </row>
    <row r="41" spans="1:5" x14ac:dyDescent="0.3">
      <c r="A41">
        <v>2009</v>
      </c>
      <c r="B41">
        <v>72382</v>
      </c>
      <c r="C41">
        <v>96603</v>
      </c>
      <c r="D41">
        <v>70627</v>
      </c>
      <c r="E41">
        <v>239612</v>
      </c>
    </row>
    <row r="42" spans="1:5" x14ac:dyDescent="0.3">
      <c r="A42">
        <v>2010</v>
      </c>
      <c r="B42">
        <v>75336</v>
      </c>
      <c r="C42">
        <v>92553</v>
      </c>
      <c r="D42">
        <v>69932</v>
      </c>
      <c r="E42">
        <v>237821</v>
      </c>
    </row>
    <row r="43" spans="1:5" x14ac:dyDescent="0.3">
      <c r="A43">
        <v>2011</v>
      </c>
      <c r="B43">
        <v>73326</v>
      </c>
      <c r="C43">
        <v>93231</v>
      </c>
      <c r="D43">
        <v>68978</v>
      </c>
      <c r="E43">
        <v>235535</v>
      </c>
    </row>
    <row r="44" spans="1:5" x14ac:dyDescent="0.3">
      <c r="A44">
        <v>2012</v>
      </c>
      <c r="B44">
        <v>71935</v>
      </c>
      <c r="C44">
        <v>91182</v>
      </c>
      <c r="D44">
        <v>68174</v>
      </c>
      <c r="E44">
        <v>231291</v>
      </c>
    </row>
    <row r="45" spans="1:5" x14ac:dyDescent="0.3">
      <c r="A45">
        <v>2013</v>
      </c>
      <c r="B45">
        <v>72137</v>
      </c>
      <c r="C45">
        <v>89409</v>
      </c>
      <c r="D45">
        <v>63217</v>
      </c>
      <c r="E45">
        <v>224763</v>
      </c>
    </row>
    <row r="46" spans="1:5" x14ac:dyDescent="0.3">
      <c r="A46">
        <v>2014</v>
      </c>
      <c r="B46">
        <v>73550</v>
      </c>
      <c r="C46">
        <v>85865</v>
      </c>
      <c r="D46">
        <v>63417</v>
      </c>
      <c r="E46">
        <v>222832</v>
      </c>
    </row>
    <row r="47" spans="1:5" x14ac:dyDescent="0.3">
      <c r="A47">
        <v>2015</v>
      </c>
      <c r="B47">
        <v>74218</v>
      </c>
      <c r="C47">
        <v>81691</v>
      </c>
      <c r="D47">
        <v>61189</v>
      </c>
      <c r="E47">
        <v>217098</v>
      </c>
    </row>
    <row r="48" spans="1:5" x14ac:dyDescent="0.3">
      <c r="A48">
        <v>2016</v>
      </c>
      <c r="B48">
        <v>74326</v>
      </c>
      <c r="C48">
        <v>79653</v>
      </c>
      <c r="D48">
        <v>60937</v>
      </c>
      <c r="E48">
        <v>214916</v>
      </c>
    </row>
    <row r="49" spans="1:5" x14ac:dyDescent="0.3">
      <c r="A49">
        <v>2017</v>
      </c>
      <c r="B49">
        <v>71374</v>
      </c>
      <c r="C49">
        <v>72372</v>
      </c>
      <c r="D49">
        <v>56361</v>
      </c>
      <c r="E49">
        <v>200107</v>
      </c>
    </row>
    <row r="50" spans="1:5" x14ac:dyDescent="0.3">
      <c r="A50">
        <v>2018</v>
      </c>
      <c r="B50">
        <v>64458</v>
      </c>
      <c r="C50">
        <v>68182</v>
      </c>
      <c r="D50">
        <v>54532</v>
      </c>
      <c r="E50">
        <v>187172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pane ySplit="2" topLeftCell="A3" activePane="bottomLeft" state="frozen"/>
      <selection pane="bottomLeft"/>
    </sheetView>
  </sheetViews>
  <sheetFormatPr defaultRowHeight="14.4" x14ac:dyDescent="0.3"/>
  <cols>
    <col min="2" max="6" width="25.21875" customWidth="1"/>
  </cols>
  <sheetData>
    <row r="1" spans="1:6" x14ac:dyDescent="0.3">
      <c r="A1" s="3" t="s">
        <v>109</v>
      </c>
    </row>
    <row r="2" spans="1:6" x14ac:dyDescent="0.3">
      <c r="A2" t="s">
        <v>23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</row>
    <row r="3" spans="1:6" x14ac:dyDescent="0.3">
      <c r="A3">
        <v>1971</v>
      </c>
      <c r="B3">
        <v>39715</v>
      </c>
      <c r="C3">
        <v>96738</v>
      </c>
      <c r="D3">
        <v>61338</v>
      </c>
      <c r="E3">
        <v>57330</v>
      </c>
      <c r="F3">
        <v>255121</v>
      </c>
    </row>
    <row r="4" spans="1:6" x14ac:dyDescent="0.3">
      <c r="A4">
        <v>1972</v>
      </c>
      <c r="B4">
        <v>38697</v>
      </c>
      <c r="C4">
        <v>102002</v>
      </c>
      <c r="D4">
        <v>69707</v>
      </c>
      <c r="E4">
        <v>52866</v>
      </c>
      <c r="F4">
        <v>263272</v>
      </c>
    </row>
    <row r="5" spans="1:6" x14ac:dyDescent="0.3">
      <c r="A5">
        <v>1973</v>
      </c>
      <c r="B5">
        <v>39930</v>
      </c>
      <c r="C5">
        <v>96749</v>
      </c>
      <c r="D5">
        <v>75188</v>
      </c>
      <c r="E5">
        <v>54909</v>
      </c>
      <c r="F5">
        <v>266776</v>
      </c>
    </row>
    <row r="6" spans="1:6" x14ac:dyDescent="0.3">
      <c r="A6">
        <v>1974</v>
      </c>
      <c r="B6">
        <v>39649</v>
      </c>
      <c r="C6">
        <v>90722</v>
      </c>
      <c r="D6">
        <v>71889</v>
      </c>
      <c r="E6">
        <v>47515</v>
      </c>
      <c r="F6">
        <v>249775</v>
      </c>
    </row>
    <row r="7" spans="1:6" x14ac:dyDescent="0.3">
      <c r="A7">
        <v>1975</v>
      </c>
      <c r="B7">
        <v>42180</v>
      </c>
      <c r="C7">
        <v>98437</v>
      </c>
      <c r="D7">
        <v>76240</v>
      </c>
      <c r="E7">
        <v>51347</v>
      </c>
      <c r="F7">
        <v>268204</v>
      </c>
    </row>
    <row r="8" spans="1:6" x14ac:dyDescent="0.3">
      <c r="A8">
        <v>1976</v>
      </c>
      <c r="B8">
        <v>45332</v>
      </c>
      <c r="C8">
        <v>89206</v>
      </c>
      <c r="D8">
        <v>73073</v>
      </c>
      <c r="E8">
        <v>49194</v>
      </c>
      <c r="F8">
        <v>256805</v>
      </c>
    </row>
    <row r="9" spans="1:6" x14ac:dyDescent="0.3">
      <c r="A9">
        <v>1977</v>
      </c>
      <c r="B9">
        <v>44159</v>
      </c>
      <c r="C9">
        <v>93282</v>
      </c>
      <c r="D9">
        <v>71674</v>
      </c>
      <c r="E9">
        <v>52339</v>
      </c>
      <c r="F9">
        <v>261454</v>
      </c>
    </row>
    <row r="10" spans="1:6" x14ac:dyDescent="0.3">
      <c r="A10">
        <v>1978</v>
      </c>
      <c r="B10">
        <v>43501</v>
      </c>
      <c r="C10">
        <v>96655</v>
      </c>
      <c r="D10">
        <v>80961</v>
      </c>
      <c r="E10">
        <v>52303</v>
      </c>
      <c r="F10">
        <v>273420</v>
      </c>
    </row>
    <row r="11" spans="1:6" x14ac:dyDescent="0.3">
      <c r="A11">
        <v>1979</v>
      </c>
      <c r="B11">
        <v>47576</v>
      </c>
      <c r="C11">
        <v>97186</v>
      </c>
      <c r="D11">
        <v>87809</v>
      </c>
      <c r="E11">
        <v>53136</v>
      </c>
      <c r="F11">
        <v>285707</v>
      </c>
    </row>
    <row r="12" spans="1:6" x14ac:dyDescent="0.3">
      <c r="A12">
        <v>1980</v>
      </c>
      <c r="B12">
        <v>49208</v>
      </c>
      <c r="C12">
        <v>103699</v>
      </c>
      <c r="D12">
        <v>89394</v>
      </c>
      <c r="E12">
        <v>52681</v>
      </c>
      <c r="F12">
        <v>294982</v>
      </c>
    </row>
    <row r="13" spans="1:6" x14ac:dyDescent="0.3">
      <c r="A13">
        <v>1981</v>
      </c>
      <c r="B13">
        <v>50231</v>
      </c>
      <c r="C13">
        <v>102263</v>
      </c>
      <c r="D13">
        <v>90015</v>
      </c>
      <c r="E13">
        <v>52338</v>
      </c>
      <c r="F13">
        <v>294847</v>
      </c>
    </row>
    <row r="14" spans="1:6" x14ac:dyDescent="0.3">
      <c r="A14">
        <v>1982</v>
      </c>
      <c r="B14">
        <v>53488</v>
      </c>
      <c r="C14">
        <v>104703</v>
      </c>
      <c r="D14">
        <v>95719</v>
      </c>
      <c r="E14">
        <v>51061</v>
      </c>
      <c r="F14">
        <v>304971</v>
      </c>
    </row>
    <row r="15" spans="1:6" x14ac:dyDescent="0.3">
      <c r="A15">
        <v>1983</v>
      </c>
      <c r="B15">
        <v>57217</v>
      </c>
      <c r="C15">
        <v>108019</v>
      </c>
      <c r="D15">
        <v>95468</v>
      </c>
      <c r="E15">
        <v>52183</v>
      </c>
      <c r="F15">
        <v>312887</v>
      </c>
    </row>
    <row r="16" spans="1:6" x14ac:dyDescent="0.3">
      <c r="A16">
        <v>1984</v>
      </c>
      <c r="B16">
        <v>58742</v>
      </c>
      <c r="C16">
        <v>108351</v>
      </c>
      <c r="D16">
        <v>102208</v>
      </c>
      <c r="E16">
        <v>53684</v>
      </c>
      <c r="F16">
        <v>322985</v>
      </c>
    </row>
    <row r="17" spans="1:6" x14ac:dyDescent="0.3">
      <c r="A17">
        <v>1985</v>
      </c>
      <c r="B17">
        <v>60823</v>
      </c>
      <c r="C17">
        <v>115452</v>
      </c>
      <c r="D17">
        <v>107205</v>
      </c>
      <c r="E17">
        <v>56320</v>
      </c>
      <c r="F17">
        <v>339800</v>
      </c>
    </row>
    <row r="18" spans="1:6" x14ac:dyDescent="0.3">
      <c r="A18">
        <v>1986</v>
      </c>
      <c r="B18">
        <v>65174</v>
      </c>
      <c r="C18">
        <v>123470</v>
      </c>
      <c r="D18">
        <v>109278</v>
      </c>
      <c r="E18">
        <v>60112</v>
      </c>
      <c r="F18">
        <v>358034</v>
      </c>
    </row>
    <row r="19" spans="1:6" x14ac:dyDescent="0.3">
      <c r="A19">
        <v>1987</v>
      </c>
      <c r="B19">
        <v>67071</v>
      </c>
      <c r="C19">
        <v>126086</v>
      </c>
      <c r="D19">
        <v>113299</v>
      </c>
      <c r="E19">
        <v>63435</v>
      </c>
      <c r="F19">
        <v>369891</v>
      </c>
    </row>
    <row r="20" spans="1:6" x14ac:dyDescent="0.3">
      <c r="A20">
        <v>1988</v>
      </c>
      <c r="B20">
        <v>67489</v>
      </c>
      <c r="C20">
        <v>124214</v>
      </c>
      <c r="D20">
        <v>115689</v>
      </c>
      <c r="E20">
        <v>64016</v>
      </c>
      <c r="F20">
        <v>371408</v>
      </c>
    </row>
    <row r="21" spans="1:6" x14ac:dyDescent="0.3">
      <c r="A21">
        <v>1989</v>
      </c>
      <c r="B21">
        <v>65335</v>
      </c>
      <c r="C21">
        <v>126269</v>
      </c>
      <c r="D21">
        <v>119353</v>
      </c>
      <c r="E21">
        <v>63816</v>
      </c>
      <c r="F21">
        <v>374773</v>
      </c>
    </row>
    <row r="22" spans="1:6" x14ac:dyDescent="0.3">
      <c r="A22">
        <v>1990</v>
      </c>
      <c r="B22">
        <v>63915</v>
      </c>
      <c r="C22">
        <v>120962</v>
      </c>
      <c r="D22">
        <v>126119</v>
      </c>
      <c r="E22">
        <v>62109</v>
      </c>
      <c r="F22">
        <v>373105</v>
      </c>
    </row>
    <row r="23" spans="1:6" x14ac:dyDescent="0.3">
      <c r="A23">
        <v>1991</v>
      </c>
      <c r="B23">
        <v>63011</v>
      </c>
      <c r="C23">
        <v>131874</v>
      </c>
      <c r="D23">
        <v>116290</v>
      </c>
      <c r="E23">
        <v>61281</v>
      </c>
      <c r="F23">
        <v>372456</v>
      </c>
    </row>
    <row r="24" spans="1:6" x14ac:dyDescent="0.3">
      <c r="A24">
        <v>1992</v>
      </c>
      <c r="B24">
        <v>62214</v>
      </c>
      <c r="C24">
        <v>127541</v>
      </c>
      <c r="D24">
        <v>111849</v>
      </c>
      <c r="E24">
        <v>61081</v>
      </c>
      <c r="F24">
        <v>362685</v>
      </c>
    </row>
    <row r="25" spans="1:6" x14ac:dyDescent="0.3">
      <c r="A25">
        <v>1993</v>
      </c>
      <c r="B25">
        <v>60048</v>
      </c>
      <c r="C25">
        <v>126459</v>
      </c>
      <c r="D25">
        <v>106154</v>
      </c>
      <c r="E25">
        <v>58409</v>
      </c>
      <c r="F25">
        <v>351070</v>
      </c>
    </row>
    <row r="26" spans="1:6" x14ac:dyDescent="0.3">
      <c r="A26">
        <v>1994</v>
      </c>
      <c r="B26">
        <v>58843</v>
      </c>
      <c r="C26">
        <v>128940</v>
      </c>
      <c r="D26">
        <v>108619</v>
      </c>
      <c r="E26">
        <v>57704</v>
      </c>
      <c r="F26">
        <v>354106</v>
      </c>
    </row>
    <row r="27" spans="1:6" x14ac:dyDescent="0.3">
      <c r="A27">
        <v>1995</v>
      </c>
      <c r="B27">
        <v>60809</v>
      </c>
      <c r="C27">
        <v>125245</v>
      </c>
      <c r="D27">
        <v>108900</v>
      </c>
      <c r="E27">
        <v>58922</v>
      </c>
      <c r="F27">
        <v>353876</v>
      </c>
    </row>
    <row r="28" spans="1:6" x14ac:dyDescent="0.3">
      <c r="A28">
        <v>1996</v>
      </c>
      <c r="B28">
        <v>61221</v>
      </c>
      <c r="C28">
        <v>124096</v>
      </c>
      <c r="D28">
        <v>111572</v>
      </c>
      <c r="E28">
        <v>61099</v>
      </c>
      <c r="F28">
        <v>357988</v>
      </c>
    </row>
    <row r="29" spans="1:6" x14ac:dyDescent="0.3">
      <c r="A29">
        <v>1997</v>
      </c>
      <c r="B29">
        <v>63243</v>
      </c>
      <c r="C29">
        <v>124651</v>
      </c>
      <c r="D29">
        <v>111442</v>
      </c>
      <c r="E29">
        <v>61609</v>
      </c>
      <c r="F29">
        <v>360945</v>
      </c>
    </row>
    <row r="30" spans="1:6" x14ac:dyDescent="0.3">
      <c r="A30">
        <v>1998</v>
      </c>
      <c r="B30">
        <v>65453</v>
      </c>
      <c r="C30">
        <v>128092</v>
      </c>
      <c r="D30">
        <v>115494</v>
      </c>
      <c r="E30">
        <v>62674</v>
      </c>
      <c r="F30">
        <v>371713</v>
      </c>
    </row>
    <row r="31" spans="1:6" x14ac:dyDescent="0.3">
      <c r="A31">
        <v>1999</v>
      </c>
      <c r="B31">
        <v>68832</v>
      </c>
      <c r="C31">
        <v>128247</v>
      </c>
      <c r="D31">
        <v>114536</v>
      </c>
      <c r="E31">
        <v>61955</v>
      </c>
      <c r="F31">
        <v>373570</v>
      </c>
    </row>
    <row r="32" spans="1:6" x14ac:dyDescent="0.3">
      <c r="A32">
        <v>2000</v>
      </c>
      <c r="B32">
        <v>69602</v>
      </c>
      <c r="C32">
        <v>127199</v>
      </c>
      <c r="D32">
        <v>113878</v>
      </c>
      <c r="E32">
        <v>62209</v>
      </c>
      <c r="F32">
        <v>372888</v>
      </c>
    </row>
    <row r="33" spans="1:6" x14ac:dyDescent="0.3">
      <c r="A33">
        <v>2001</v>
      </c>
      <c r="B33">
        <v>71663</v>
      </c>
      <c r="C33">
        <v>128853</v>
      </c>
      <c r="D33">
        <v>115285</v>
      </c>
      <c r="E33">
        <v>62446</v>
      </c>
      <c r="F33">
        <v>378247</v>
      </c>
    </row>
    <row r="34" spans="1:6" x14ac:dyDescent="0.3">
      <c r="A34">
        <v>2002</v>
      </c>
      <c r="B34">
        <v>69837</v>
      </c>
      <c r="C34">
        <v>126981</v>
      </c>
      <c r="D34">
        <v>115321</v>
      </c>
      <c r="E34">
        <v>62710</v>
      </c>
      <c r="F34">
        <v>374849</v>
      </c>
    </row>
    <row r="35" spans="1:6" x14ac:dyDescent="0.3">
      <c r="A35">
        <v>2003</v>
      </c>
      <c r="B35">
        <v>70262</v>
      </c>
      <c r="C35">
        <v>125790</v>
      </c>
      <c r="D35">
        <v>113706</v>
      </c>
      <c r="E35">
        <v>60822</v>
      </c>
      <c r="F35">
        <v>370580</v>
      </c>
    </row>
    <row r="36" spans="1:6" x14ac:dyDescent="0.3">
      <c r="A36">
        <v>2004</v>
      </c>
      <c r="B36">
        <v>72591</v>
      </c>
      <c r="C36">
        <v>126039</v>
      </c>
      <c r="D36">
        <v>114699</v>
      </c>
      <c r="E36">
        <v>61785</v>
      </c>
      <c r="F36">
        <v>375114</v>
      </c>
    </row>
    <row r="37" spans="1:6" x14ac:dyDescent="0.3">
      <c r="A37">
        <v>2005</v>
      </c>
      <c r="B37">
        <v>72450</v>
      </c>
      <c r="C37">
        <v>125337</v>
      </c>
      <c r="D37">
        <v>114623</v>
      </c>
      <c r="E37">
        <v>59670</v>
      </c>
      <c r="F37">
        <v>372080</v>
      </c>
    </row>
    <row r="38" spans="1:6" x14ac:dyDescent="0.3">
      <c r="A38">
        <v>2006</v>
      </c>
      <c r="B38">
        <v>72551</v>
      </c>
      <c r="C38">
        <v>126686</v>
      </c>
      <c r="D38">
        <v>113937</v>
      </c>
      <c r="E38">
        <v>59824</v>
      </c>
      <c r="F38">
        <v>372998</v>
      </c>
    </row>
    <row r="39" spans="1:6" x14ac:dyDescent="0.3">
      <c r="A39">
        <v>2007</v>
      </c>
      <c r="B39">
        <v>74123</v>
      </c>
      <c r="C39">
        <v>120968</v>
      </c>
      <c r="D39">
        <v>114132</v>
      </c>
      <c r="E39">
        <v>60314</v>
      </c>
      <c r="F39">
        <v>369537</v>
      </c>
    </row>
    <row r="40" spans="1:6" x14ac:dyDescent="0.3">
      <c r="A40">
        <v>2008</v>
      </c>
      <c r="B40">
        <v>73456</v>
      </c>
      <c r="C40">
        <v>115006</v>
      </c>
      <c r="D40">
        <v>117347</v>
      </c>
      <c r="E40">
        <v>57587</v>
      </c>
      <c r="F40">
        <v>363396</v>
      </c>
    </row>
    <row r="41" spans="1:6" x14ac:dyDescent="0.3">
      <c r="A41">
        <v>2009</v>
      </c>
      <c r="B41">
        <v>72072</v>
      </c>
      <c r="C41">
        <v>111371</v>
      </c>
      <c r="D41">
        <v>116643</v>
      </c>
      <c r="E41">
        <v>57325</v>
      </c>
      <c r="F41">
        <v>357411</v>
      </c>
    </row>
    <row r="42" spans="1:6" x14ac:dyDescent="0.3">
      <c r="A42">
        <v>2010</v>
      </c>
      <c r="B42">
        <v>70832</v>
      </c>
      <c r="C42">
        <v>112404</v>
      </c>
      <c r="D42">
        <v>114947</v>
      </c>
      <c r="E42">
        <v>55916</v>
      </c>
      <c r="F42">
        <v>354099</v>
      </c>
    </row>
    <row r="43" spans="1:6" x14ac:dyDescent="0.3">
      <c r="A43">
        <v>2011</v>
      </c>
      <c r="B43">
        <v>70968</v>
      </c>
      <c r="C43">
        <v>111158</v>
      </c>
      <c r="D43">
        <v>116724</v>
      </c>
      <c r="E43">
        <v>54583</v>
      </c>
      <c r="F43">
        <v>353433</v>
      </c>
    </row>
    <row r="44" spans="1:6" x14ac:dyDescent="0.3">
      <c r="A44">
        <v>2012</v>
      </c>
      <c r="B44">
        <v>70443</v>
      </c>
      <c r="C44">
        <v>109085</v>
      </c>
      <c r="D44">
        <v>114240</v>
      </c>
      <c r="E44">
        <v>53873</v>
      </c>
      <c r="F44">
        <v>347641</v>
      </c>
    </row>
    <row r="45" spans="1:6" x14ac:dyDescent="0.3">
      <c r="A45">
        <v>2013</v>
      </c>
      <c r="B45">
        <v>71630</v>
      </c>
      <c r="C45">
        <v>105089</v>
      </c>
      <c r="D45">
        <v>113949</v>
      </c>
      <c r="E45">
        <v>52894</v>
      </c>
      <c r="F45">
        <v>343562</v>
      </c>
    </row>
    <row r="46" spans="1:6" x14ac:dyDescent="0.3">
      <c r="A46">
        <v>2014</v>
      </c>
      <c r="B46">
        <v>71924</v>
      </c>
      <c r="C46">
        <v>100504</v>
      </c>
      <c r="D46">
        <v>112300</v>
      </c>
      <c r="E46">
        <v>53163</v>
      </c>
      <c r="F46">
        <v>337891</v>
      </c>
    </row>
    <row r="47" spans="1:6" x14ac:dyDescent="0.3">
      <c r="A47">
        <v>2015</v>
      </c>
      <c r="B47">
        <v>73783</v>
      </c>
      <c r="C47">
        <v>101114</v>
      </c>
      <c r="D47">
        <v>112971</v>
      </c>
      <c r="E47">
        <v>52428</v>
      </c>
      <c r="F47">
        <v>340296</v>
      </c>
    </row>
    <row r="48" spans="1:6" x14ac:dyDescent="0.3">
      <c r="A48">
        <v>2016</v>
      </c>
      <c r="B48">
        <v>73551</v>
      </c>
      <c r="C48">
        <v>100388</v>
      </c>
      <c r="D48">
        <v>117096</v>
      </c>
      <c r="E48">
        <v>51530</v>
      </c>
      <c r="F48">
        <v>342565</v>
      </c>
    </row>
    <row r="49" spans="1:6" x14ac:dyDescent="0.3">
      <c r="A49">
        <v>2017</v>
      </c>
      <c r="B49">
        <v>75218</v>
      </c>
      <c r="C49">
        <v>90869</v>
      </c>
      <c r="D49">
        <v>113406</v>
      </c>
      <c r="E49">
        <v>47709</v>
      </c>
      <c r="F49">
        <v>327202</v>
      </c>
    </row>
    <row r="50" spans="1:6" x14ac:dyDescent="0.3">
      <c r="A50">
        <v>2018</v>
      </c>
      <c r="B50">
        <v>70650</v>
      </c>
      <c r="C50">
        <v>92074</v>
      </c>
      <c r="D50">
        <v>112444</v>
      </c>
      <c r="E50">
        <v>47264</v>
      </c>
      <c r="F50">
        <v>322432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M37" sqref="M37"/>
    </sheetView>
  </sheetViews>
  <sheetFormatPr defaultRowHeight="14.4" x14ac:dyDescent="0.3"/>
  <cols>
    <col min="1" max="1" width="19.6640625" customWidth="1"/>
  </cols>
  <sheetData>
    <row r="1" spans="1:2" x14ac:dyDescent="0.3">
      <c r="A1" s="3" t="s">
        <v>310</v>
      </c>
    </row>
    <row r="3" spans="1:2" x14ac:dyDescent="0.3">
      <c r="A3" s="23" t="s">
        <v>161</v>
      </c>
      <c r="B3" t="s">
        <v>311</v>
      </c>
    </row>
    <row r="4" spans="1:2" x14ac:dyDescent="0.3">
      <c r="A4" s="23" t="s">
        <v>162</v>
      </c>
      <c r="B4" t="s">
        <v>312</v>
      </c>
    </row>
    <row r="5" spans="1:2" x14ac:dyDescent="0.3">
      <c r="A5" s="23" t="s">
        <v>163</v>
      </c>
      <c r="B5" t="s">
        <v>313</v>
      </c>
    </row>
    <row r="6" spans="1:2" x14ac:dyDescent="0.3">
      <c r="A6" s="23" t="s">
        <v>164</v>
      </c>
      <c r="B6" t="s">
        <v>314</v>
      </c>
    </row>
    <row r="7" spans="1:2" x14ac:dyDescent="0.3">
      <c r="A7" s="23" t="s">
        <v>165</v>
      </c>
      <c r="B7" t="s">
        <v>315</v>
      </c>
    </row>
    <row r="8" spans="1:2" x14ac:dyDescent="0.3">
      <c r="A8" s="23" t="s">
        <v>166</v>
      </c>
      <c r="B8" t="s">
        <v>316</v>
      </c>
    </row>
    <row r="9" spans="1:2" x14ac:dyDescent="0.3">
      <c r="A9" s="23" t="s">
        <v>167</v>
      </c>
      <c r="B9" t="s">
        <v>317</v>
      </c>
    </row>
    <row r="10" spans="1:2" x14ac:dyDescent="0.3">
      <c r="A10" s="62" t="s">
        <v>178</v>
      </c>
      <c r="B10" t="s">
        <v>319</v>
      </c>
    </row>
    <row r="11" spans="1:2" x14ac:dyDescent="0.3">
      <c r="A11" s="23" t="s">
        <v>179</v>
      </c>
      <c r="B11" t="s">
        <v>318</v>
      </c>
    </row>
    <row r="13" spans="1:2" x14ac:dyDescent="0.3">
      <c r="A13" s="23"/>
    </row>
    <row r="14" spans="1:2" x14ac:dyDescent="0.3">
      <c r="A14" s="27" t="s">
        <v>366</v>
      </c>
    </row>
    <row r="15" spans="1:2" x14ac:dyDescent="0.3">
      <c r="A15" t="s">
        <v>367</v>
      </c>
      <c r="B15" t="s">
        <v>368</v>
      </c>
    </row>
    <row r="16" spans="1:2" x14ac:dyDescent="0.3">
      <c r="A16" t="s">
        <v>369</v>
      </c>
      <c r="B16" t="s">
        <v>370</v>
      </c>
    </row>
    <row r="17" spans="1:2" x14ac:dyDescent="0.3">
      <c r="A17" t="s">
        <v>371</v>
      </c>
      <c r="B17" t="s">
        <v>372</v>
      </c>
    </row>
    <row r="19" spans="1:2" x14ac:dyDescent="0.3">
      <c r="A19" s="3" t="s">
        <v>373</v>
      </c>
    </row>
    <row r="20" spans="1:2" x14ac:dyDescent="0.3">
      <c r="A20" t="s">
        <v>10</v>
      </c>
      <c r="B20" t="s">
        <v>122</v>
      </c>
    </row>
    <row r="21" spans="1:2" x14ac:dyDescent="0.3">
      <c r="A21" t="s">
        <v>11</v>
      </c>
      <c r="B21" t="s">
        <v>374</v>
      </c>
    </row>
    <row r="22" spans="1:2" x14ac:dyDescent="0.3">
      <c r="A22" t="s">
        <v>12</v>
      </c>
      <c r="B22" t="s">
        <v>375</v>
      </c>
    </row>
    <row r="23" spans="1:2" x14ac:dyDescent="0.3">
      <c r="A23" t="s">
        <v>13</v>
      </c>
      <c r="B23" t="s">
        <v>132</v>
      </c>
    </row>
    <row r="25" spans="1:2" x14ac:dyDescent="0.3">
      <c r="A25" s="3" t="s">
        <v>376</v>
      </c>
    </row>
    <row r="26" spans="1:2" x14ac:dyDescent="0.3">
      <c r="A26" t="s">
        <v>10</v>
      </c>
      <c r="B26" t="s">
        <v>377</v>
      </c>
    </row>
    <row r="27" spans="1:2" x14ac:dyDescent="0.3">
      <c r="A27" t="s">
        <v>11</v>
      </c>
      <c r="B27" t="s">
        <v>378</v>
      </c>
    </row>
    <row r="28" spans="1:2" x14ac:dyDescent="0.3">
      <c r="A28" t="s">
        <v>12</v>
      </c>
      <c r="B28" t="s">
        <v>379</v>
      </c>
    </row>
    <row r="29" spans="1:2" x14ac:dyDescent="0.3">
      <c r="A29" t="s">
        <v>15</v>
      </c>
      <c r="B29" t="s">
        <v>380</v>
      </c>
    </row>
    <row r="30" spans="1:2" x14ac:dyDescent="0.3">
      <c r="A30" t="s">
        <v>16</v>
      </c>
      <c r="B30" t="s">
        <v>381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pane ySplit="2" topLeftCell="A3" activePane="bottomLeft" state="frozen"/>
      <selection pane="bottomLeft"/>
    </sheetView>
  </sheetViews>
  <sheetFormatPr defaultRowHeight="14.4" x14ac:dyDescent="0.3"/>
  <cols>
    <col min="2" max="7" width="24.5546875" customWidth="1"/>
  </cols>
  <sheetData>
    <row r="1" spans="1:7" x14ac:dyDescent="0.3">
      <c r="A1" s="3" t="s">
        <v>110</v>
      </c>
    </row>
    <row r="2" spans="1:7" x14ac:dyDescent="0.3">
      <c r="A2" t="s">
        <v>23</v>
      </c>
      <c r="B2" t="s">
        <v>10</v>
      </c>
      <c r="C2" t="s">
        <v>11</v>
      </c>
      <c r="D2" t="s">
        <v>12</v>
      </c>
      <c r="E2" t="s">
        <v>15</v>
      </c>
      <c r="F2" t="s">
        <v>16</v>
      </c>
      <c r="G2" t="s">
        <v>17</v>
      </c>
    </row>
    <row r="3" spans="1:7" x14ac:dyDescent="0.3">
      <c r="A3">
        <v>1971</v>
      </c>
      <c r="B3" s="2">
        <v>87001</v>
      </c>
      <c r="C3" s="2">
        <v>32398</v>
      </c>
      <c r="D3" s="2">
        <v>41762.84256569283</v>
      </c>
      <c r="E3" s="2">
        <v>9149</v>
      </c>
      <c r="F3" s="2"/>
      <c r="G3" s="2">
        <v>170310.84256569284</v>
      </c>
    </row>
    <row r="4" spans="1:7" x14ac:dyDescent="0.3">
      <c r="A4">
        <v>1972</v>
      </c>
      <c r="B4" s="2">
        <v>89525</v>
      </c>
      <c r="C4" s="2">
        <v>39097</v>
      </c>
      <c r="D4" s="2">
        <v>45830.300571242042</v>
      </c>
      <c r="E4" s="2">
        <v>10128</v>
      </c>
      <c r="F4" s="2"/>
      <c r="G4" s="2">
        <v>184580.30057124206</v>
      </c>
    </row>
    <row r="5" spans="1:7" x14ac:dyDescent="0.3">
      <c r="A5">
        <v>1973</v>
      </c>
      <c r="B5" s="2">
        <v>99180</v>
      </c>
      <c r="C5" s="2">
        <v>37793</v>
      </c>
      <c r="D5" s="2">
        <v>46039.905630814428</v>
      </c>
      <c r="E5" s="2">
        <v>10476</v>
      </c>
      <c r="F5" s="2"/>
      <c r="G5" s="2">
        <v>193488.90563081444</v>
      </c>
    </row>
    <row r="6" spans="1:7" x14ac:dyDescent="0.3">
      <c r="A6">
        <v>1974</v>
      </c>
      <c r="B6" s="2">
        <v>92736</v>
      </c>
      <c r="C6" s="2">
        <v>41069</v>
      </c>
      <c r="D6" s="2">
        <v>49036.927599151299</v>
      </c>
      <c r="E6" s="2">
        <v>9046</v>
      </c>
      <c r="F6" s="2"/>
      <c r="G6" s="2">
        <v>191887.9275991513</v>
      </c>
    </row>
    <row r="7" spans="1:7" x14ac:dyDescent="0.3">
      <c r="A7">
        <v>1975</v>
      </c>
      <c r="B7" s="2">
        <v>98873</v>
      </c>
      <c r="C7" s="2">
        <v>42236</v>
      </c>
      <c r="D7" s="2">
        <v>55070.509417333116</v>
      </c>
      <c r="E7" s="2">
        <v>11563</v>
      </c>
      <c r="F7" s="2"/>
      <c r="G7" s="2">
        <v>207742.50941733312</v>
      </c>
    </row>
    <row r="8" spans="1:7" x14ac:dyDescent="0.3">
      <c r="A8">
        <v>1976</v>
      </c>
      <c r="B8" s="2">
        <v>103252</v>
      </c>
      <c r="C8" s="2">
        <v>48547</v>
      </c>
      <c r="D8" s="2">
        <v>57141.391251836132</v>
      </c>
      <c r="E8" s="2">
        <v>10820</v>
      </c>
      <c r="F8" s="2"/>
      <c r="G8" s="2">
        <v>219760.39125183615</v>
      </c>
    </row>
    <row r="9" spans="1:7" x14ac:dyDescent="0.3">
      <c r="A9">
        <v>1977</v>
      </c>
      <c r="B9" s="2">
        <v>106364</v>
      </c>
      <c r="C9" s="2">
        <v>49614</v>
      </c>
      <c r="D9" s="2">
        <v>59447.7960829117</v>
      </c>
      <c r="E9" s="2">
        <v>13014</v>
      </c>
      <c r="F9" s="2"/>
      <c r="G9" s="2">
        <v>228439.79608291169</v>
      </c>
    </row>
    <row r="10" spans="1:7" x14ac:dyDescent="0.3">
      <c r="A10">
        <v>1978</v>
      </c>
      <c r="B10" s="2">
        <v>109178</v>
      </c>
      <c r="C10" s="2">
        <v>52038</v>
      </c>
      <c r="D10" s="2">
        <v>57705.996441978132</v>
      </c>
      <c r="E10" s="2">
        <v>13288</v>
      </c>
      <c r="F10" s="2"/>
      <c r="G10" s="2">
        <v>232209.99644197815</v>
      </c>
    </row>
    <row r="11" spans="1:7" x14ac:dyDescent="0.3">
      <c r="A11">
        <v>1979</v>
      </c>
      <c r="B11" s="2">
        <v>112562</v>
      </c>
      <c r="C11" s="2">
        <v>52906</v>
      </c>
      <c r="D11" s="2">
        <v>65539.731353027571</v>
      </c>
      <c r="E11" s="2">
        <v>12395</v>
      </c>
      <c r="F11" s="2"/>
      <c r="G11" s="2">
        <v>243402.73135302757</v>
      </c>
    </row>
    <row r="12" spans="1:7" x14ac:dyDescent="0.3">
      <c r="A12">
        <v>1980</v>
      </c>
      <c r="B12" s="2">
        <v>115941</v>
      </c>
      <c r="C12" s="2">
        <v>56202</v>
      </c>
      <c r="D12" s="2">
        <v>64798.951362820299</v>
      </c>
      <c r="E12" s="2">
        <v>21884</v>
      </c>
      <c r="F12" s="2"/>
      <c r="G12" s="2">
        <v>258825.95136282028</v>
      </c>
    </row>
    <row r="13" spans="1:7" x14ac:dyDescent="0.3">
      <c r="A13">
        <v>1981</v>
      </c>
      <c r="B13" s="2">
        <v>119677</v>
      </c>
      <c r="C13" s="2">
        <v>54270</v>
      </c>
      <c r="D13" s="2">
        <v>67413.802121756162</v>
      </c>
      <c r="E13" s="2">
        <v>21493</v>
      </c>
      <c r="F13" s="2"/>
      <c r="G13" s="2">
        <v>262853.80212175613</v>
      </c>
    </row>
    <row r="14" spans="1:7" x14ac:dyDescent="0.3">
      <c r="A14">
        <v>1982</v>
      </c>
      <c r="B14" s="2">
        <v>128185</v>
      </c>
      <c r="C14" s="2">
        <v>57119</v>
      </c>
      <c r="D14" s="2">
        <v>68877.200783417662</v>
      </c>
      <c r="E14" s="2">
        <v>22159</v>
      </c>
      <c r="F14" s="2"/>
      <c r="G14" s="2">
        <v>276340.20078341768</v>
      </c>
    </row>
    <row r="15" spans="1:7" x14ac:dyDescent="0.3">
      <c r="A15">
        <v>1983</v>
      </c>
      <c r="B15" s="2">
        <v>144961</v>
      </c>
      <c r="C15" s="2">
        <v>63835</v>
      </c>
      <c r="D15" s="2">
        <v>77964.460225232571</v>
      </c>
      <c r="E15" s="2">
        <v>22348</v>
      </c>
      <c r="F15" s="2"/>
      <c r="G15" s="2">
        <v>309108.46022523259</v>
      </c>
    </row>
    <row r="16" spans="1:7" x14ac:dyDescent="0.3">
      <c r="A16">
        <v>1984</v>
      </c>
      <c r="B16" s="2">
        <v>152898</v>
      </c>
      <c r="C16" s="2">
        <v>69261</v>
      </c>
      <c r="D16" s="2">
        <v>84615.945193406224</v>
      </c>
      <c r="E16" s="2">
        <v>23610</v>
      </c>
      <c r="F16" s="2"/>
      <c r="G16" s="2">
        <v>330384.94519340619</v>
      </c>
    </row>
    <row r="17" spans="1:7" x14ac:dyDescent="0.3">
      <c r="A17">
        <v>1985</v>
      </c>
      <c r="B17" s="2">
        <v>161440</v>
      </c>
      <c r="C17" s="2">
        <v>75739</v>
      </c>
      <c r="D17" s="2">
        <v>92441.032152766449</v>
      </c>
      <c r="E17" s="2">
        <v>26543</v>
      </c>
      <c r="F17" s="2"/>
      <c r="G17" s="2">
        <v>356163.03215276648</v>
      </c>
    </row>
    <row r="18" spans="1:7" x14ac:dyDescent="0.3">
      <c r="A18">
        <v>1986</v>
      </c>
      <c r="B18" s="2">
        <v>172724</v>
      </c>
      <c r="C18" s="2">
        <v>80996</v>
      </c>
      <c r="D18" s="2">
        <v>102047.57261302431</v>
      </c>
      <c r="E18" s="2">
        <v>26615</v>
      </c>
      <c r="F18" s="2"/>
      <c r="G18" s="2">
        <v>382382.57261302433</v>
      </c>
    </row>
    <row r="19" spans="1:7" x14ac:dyDescent="0.3">
      <c r="A19">
        <v>1987</v>
      </c>
      <c r="B19" s="2">
        <v>181616</v>
      </c>
      <c r="C19" s="2">
        <v>85102</v>
      </c>
      <c r="D19" s="2">
        <v>106677.36249387954</v>
      </c>
      <c r="E19" s="2">
        <v>27461</v>
      </c>
      <c r="F19" s="2"/>
      <c r="G19" s="2">
        <v>400856.36249387951</v>
      </c>
    </row>
    <row r="20" spans="1:7" x14ac:dyDescent="0.3">
      <c r="A20">
        <v>1988</v>
      </c>
      <c r="B20" s="2">
        <v>185370</v>
      </c>
      <c r="C20" s="2">
        <v>90091</v>
      </c>
      <c r="D20" s="2">
        <v>114320.08790598987</v>
      </c>
      <c r="E20" s="2">
        <v>28108</v>
      </c>
      <c r="F20" s="2"/>
      <c r="G20" s="2">
        <v>417889.08790598984</v>
      </c>
    </row>
    <row r="21" spans="1:7" x14ac:dyDescent="0.3">
      <c r="A21">
        <v>1989</v>
      </c>
      <c r="B21" s="2">
        <v>189160</v>
      </c>
      <c r="C21" s="2">
        <v>92506</v>
      </c>
      <c r="D21" s="2">
        <v>121796.90063652684</v>
      </c>
      <c r="E21" s="2">
        <v>31219</v>
      </c>
      <c r="F21" s="2"/>
      <c r="G21" s="2">
        <v>434681.90063652687</v>
      </c>
    </row>
    <row r="22" spans="1:7" x14ac:dyDescent="0.3">
      <c r="A22">
        <v>1990</v>
      </c>
      <c r="B22" s="2">
        <v>182508</v>
      </c>
      <c r="C22" s="2">
        <v>91595</v>
      </c>
      <c r="D22" s="2">
        <v>123979.3645503509</v>
      </c>
      <c r="E22" s="2">
        <v>35290</v>
      </c>
      <c r="F22" s="2"/>
      <c r="G22" s="2">
        <v>433372.36455035093</v>
      </c>
    </row>
    <row r="23" spans="1:7" x14ac:dyDescent="0.3">
      <c r="A23">
        <v>1991</v>
      </c>
      <c r="B23" s="2">
        <v>181603</v>
      </c>
      <c r="C23" s="2">
        <v>89728</v>
      </c>
      <c r="D23" s="2">
        <v>123735.02562428595</v>
      </c>
      <c r="E23" s="2">
        <v>36293</v>
      </c>
      <c r="F23" s="2"/>
      <c r="G23" s="2">
        <v>431359.02562428592</v>
      </c>
    </row>
    <row r="24" spans="1:7" x14ac:dyDescent="0.3">
      <c r="A24">
        <v>1992</v>
      </c>
      <c r="B24" s="2">
        <v>177977</v>
      </c>
      <c r="C24" s="2">
        <v>88308</v>
      </c>
      <c r="D24" s="2">
        <v>124856.9185245634</v>
      </c>
      <c r="E24" s="2">
        <v>34274</v>
      </c>
      <c r="F24" s="2"/>
      <c r="G24" s="2">
        <v>425415.91852456343</v>
      </c>
    </row>
    <row r="25" spans="1:7" x14ac:dyDescent="0.3">
      <c r="A25">
        <v>1993</v>
      </c>
      <c r="B25" s="2">
        <v>174473</v>
      </c>
      <c r="C25" s="2">
        <v>87403</v>
      </c>
      <c r="D25" s="2">
        <v>125628.69015831564</v>
      </c>
      <c r="E25" s="2">
        <v>35124</v>
      </c>
      <c r="F25" s="2"/>
      <c r="G25" s="2">
        <v>422628.69015831564</v>
      </c>
    </row>
    <row r="26" spans="1:7" x14ac:dyDescent="0.3">
      <c r="A26">
        <v>1994</v>
      </c>
      <c r="B26" s="2">
        <v>176165</v>
      </c>
      <c r="C26" s="2">
        <v>87539</v>
      </c>
      <c r="D26" s="2">
        <v>126991.59010935205</v>
      </c>
      <c r="E26" s="2">
        <v>35593</v>
      </c>
      <c r="F26" s="2"/>
      <c r="G26" s="2">
        <v>426288.59010935202</v>
      </c>
    </row>
    <row r="27" spans="1:7" x14ac:dyDescent="0.3">
      <c r="A27">
        <v>1995</v>
      </c>
      <c r="B27" s="2">
        <v>180323</v>
      </c>
      <c r="C27" s="2">
        <v>88022</v>
      </c>
      <c r="D27" s="2">
        <v>130846.88692671779</v>
      </c>
      <c r="E27" s="2">
        <v>33656</v>
      </c>
      <c r="F27" s="2"/>
      <c r="G27" s="2">
        <v>432847.88692671782</v>
      </c>
    </row>
    <row r="28" spans="1:7" x14ac:dyDescent="0.3">
      <c r="A28">
        <v>1996</v>
      </c>
      <c r="B28" s="2">
        <v>183093</v>
      </c>
      <c r="C28" s="2">
        <v>90172</v>
      </c>
      <c r="D28" s="2">
        <v>133870.89077852131</v>
      </c>
      <c r="E28" s="2">
        <v>36152</v>
      </c>
      <c r="F28" s="2"/>
      <c r="G28" s="2">
        <v>443287.89077852131</v>
      </c>
    </row>
    <row r="29" spans="1:7" x14ac:dyDescent="0.3">
      <c r="A29">
        <v>1997</v>
      </c>
      <c r="B29" s="2">
        <v>187768</v>
      </c>
      <c r="C29" s="2">
        <v>93481</v>
      </c>
      <c r="D29" s="2">
        <v>137321.9750285621</v>
      </c>
      <c r="E29" s="2">
        <v>37314</v>
      </c>
      <c r="F29" s="2"/>
      <c r="G29" s="2">
        <v>455884.97502856213</v>
      </c>
    </row>
    <row r="30" spans="1:7" x14ac:dyDescent="0.3">
      <c r="A30">
        <v>1998</v>
      </c>
      <c r="B30" s="2">
        <v>194211</v>
      </c>
      <c r="C30" s="2">
        <v>95355</v>
      </c>
      <c r="D30" s="2">
        <v>145575.11052717478</v>
      </c>
      <c r="E30" s="2">
        <v>39483</v>
      </c>
      <c r="F30" s="2"/>
      <c r="G30" s="2">
        <v>474624.11052717478</v>
      </c>
    </row>
    <row r="31" spans="1:7" x14ac:dyDescent="0.3">
      <c r="A31">
        <v>1999</v>
      </c>
      <c r="B31" s="2">
        <v>200275</v>
      </c>
      <c r="C31" s="2">
        <v>98801</v>
      </c>
      <c r="D31" s="2">
        <v>156326.43535172188</v>
      </c>
      <c r="E31" s="2">
        <v>40947</v>
      </c>
      <c r="F31" s="2"/>
      <c r="G31" s="2">
        <v>496349.43535172188</v>
      </c>
    </row>
    <row r="32" spans="1:7" x14ac:dyDescent="0.3">
      <c r="A32">
        <v>2000</v>
      </c>
      <c r="B32" s="2">
        <v>204310</v>
      </c>
      <c r="C32" s="2">
        <v>99923</v>
      </c>
      <c r="D32" s="2">
        <v>160201.81873673902</v>
      </c>
      <c r="E32" s="2">
        <v>40664</v>
      </c>
      <c r="F32" s="2"/>
      <c r="G32" s="2">
        <v>505098.81873673899</v>
      </c>
    </row>
    <row r="33" spans="1:7" x14ac:dyDescent="0.3">
      <c r="A33">
        <v>2001</v>
      </c>
      <c r="B33" s="2">
        <v>207680</v>
      </c>
      <c r="C33" s="2">
        <v>100534</v>
      </c>
      <c r="D33" s="2">
        <v>163892.61478700832</v>
      </c>
      <c r="E33" s="2">
        <v>39795</v>
      </c>
      <c r="F33" s="2"/>
      <c r="G33" s="2">
        <v>511901.61478700832</v>
      </c>
    </row>
    <row r="34" spans="1:7" x14ac:dyDescent="0.3">
      <c r="A34">
        <v>2002</v>
      </c>
      <c r="B34" s="2">
        <v>205748</v>
      </c>
      <c r="C34" s="2">
        <v>102329</v>
      </c>
      <c r="D34" s="2">
        <v>165291.42033621675</v>
      </c>
      <c r="E34" s="2">
        <v>42715</v>
      </c>
      <c r="F34" s="2"/>
      <c r="G34" s="2">
        <v>516083.42033621675</v>
      </c>
    </row>
    <row r="35" spans="1:7" x14ac:dyDescent="0.3">
      <c r="A35">
        <v>2003</v>
      </c>
      <c r="B35" s="2">
        <v>207731</v>
      </c>
      <c r="C35" s="2">
        <v>103987</v>
      </c>
      <c r="D35" s="2">
        <v>171145.03939937981</v>
      </c>
      <c r="E35" s="2">
        <v>43876</v>
      </c>
      <c r="F35" s="2"/>
      <c r="G35" s="2">
        <v>526739.03939937986</v>
      </c>
    </row>
    <row r="36" spans="1:7" x14ac:dyDescent="0.3">
      <c r="A36">
        <v>2004</v>
      </c>
      <c r="B36" s="2">
        <v>210256</v>
      </c>
      <c r="C36" s="2">
        <v>104856</v>
      </c>
      <c r="D36" s="2">
        <v>173263.29691529297</v>
      </c>
      <c r="E36" s="2">
        <v>45159</v>
      </c>
      <c r="F36" s="2"/>
      <c r="G36" s="2">
        <v>533534.29691529297</v>
      </c>
    </row>
    <row r="37" spans="1:7" x14ac:dyDescent="0.3">
      <c r="A37">
        <v>2005</v>
      </c>
      <c r="B37" s="2">
        <v>211516</v>
      </c>
      <c r="C37" s="2">
        <v>104074</v>
      </c>
      <c r="D37" s="2">
        <v>177935.02591806755</v>
      </c>
      <c r="E37" s="2">
        <v>45778</v>
      </c>
      <c r="F37" s="2"/>
      <c r="G37" s="2">
        <v>539303.02591806755</v>
      </c>
    </row>
    <row r="38" spans="1:7" x14ac:dyDescent="0.3">
      <c r="A38">
        <v>2006</v>
      </c>
      <c r="B38" s="2">
        <v>212619</v>
      </c>
      <c r="C38" s="2">
        <v>104327</v>
      </c>
      <c r="D38" s="2">
        <v>181684.08692671781</v>
      </c>
      <c r="E38" s="2">
        <v>45976</v>
      </c>
      <c r="F38" s="2"/>
      <c r="G38" s="2">
        <v>544606.08692671778</v>
      </c>
    </row>
    <row r="39" spans="1:7" x14ac:dyDescent="0.3">
      <c r="A39">
        <v>2007</v>
      </c>
      <c r="B39" s="2">
        <v>215237</v>
      </c>
      <c r="C39" s="2">
        <v>106807</v>
      </c>
      <c r="D39" s="2">
        <v>187978.54300636525</v>
      </c>
      <c r="E39" s="2">
        <v>46842</v>
      </c>
      <c r="F39" s="2"/>
      <c r="G39" s="2">
        <v>556864.54300636519</v>
      </c>
    </row>
    <row r="40" spans="1:7" x14ac:dyDescent="0.3">
      <c r="A40">
        <v>2008</v>
      </c>
      <c r="B40" s="2">
        <v>212406</v>
      </c>
      <c r="C40" s="2">
        <v>105349</v>
      </c>
      <c r="D40" s="2">
        <v>188381.49201893259</v>
      </c>
      <c r="E40" s="2">
        <v>46694</v>
      </c>
      <c r="F40" s="2"/>
      <c r="G40" s="2">
        <v>552830.49201893259</v>
      </c>
    </row>
    <row r="41" spans="1:7" x14ac:dyDescent="0.3">
      <c r="A41">
        <v>2009</v>
      </c>
      <c r="B41" s="2">
        <v>213863</v>
      </c>
      <c r="C41" s="2">
        <v>103186</v>
      </c>
      <c r="D41" s="2">
        <v>185557.51744736411</v>
      </c>
      <c r="E41" s="2">
        <v>53084</v>
      </c>
      <c r="F41" s="2"/>
      <c r="G41" s="2">
        <v>555690.51744736405</v>
      </c>
    </row>
    <row r="42" spans="1:7" x14ac:dyDescent="0.3">
      <c r="A42">
        <v>2010</v>
      </c>
      <c r="B42" s="2">
        <v>212775</v>
      </c>
      <c r="C42" s="2">
        <v>104706</v>
      </c>
      <c r="D42" s="2">
        <v>193164.25878896686</v>
      </c>
      <c r="E42" s="2">
        <v>55272</v>
      </c>
      <c r="F42" s="2">
        <v>106239</v>
      </c>
      <c r="G42" s="2">
        <v>565917.25878896681</v>
      </c>
    </row>
    <row r="43" spans="1:7" x14ac:dyDescent="0.3">
      <c r="A43">
        <v>2011</v>
      </c>
      <c r="B43" s="2">
        <v>216864</v>
      </c>
      <c r="C43" s="2">
        <v>105482</v>
      </c>
      <c r="D43" s="2">
        <v>193539.68366247756</v>
      </c>
      <c r="E43" s="2">
        <v>55890</v>
      </c>
      <c r="F43" s="2">
        <v>111211</v>
      </c>
      <c r="G43" s="2">
        <v>571775.68366247753</v>
      </c>
    </row>
    <row r="44" spans="1:7" x14ac:dyDescent="0.3">
      <c r="A44">
        <v>2012</v>
      </c>
      <c r="B44" s="2">
        <v>220662</v>
      </c>
      <c r="C44" s="2">
        <v>104362</v>
      </c>
      <c r="D44" s="2">
        <v>197678.17300473314</v>
      </c>
      <c r="E44" s="2">
        <v>55738</v>
      </c>
      <c r="F44" s="2">
        <v>108066</v>
      </c>
      <c r="G44" s="2">
        <v>578440.17300473317</v>
      </c>
    </row>
    <row r="45" spans="1:7" x14ac:dyDescent="0.3">
      <c r="A45">
        <v>2013</v>
      </c>
      <c r="B45" s="2">
        <v>220365</v>
      </c>
      <c r="C45" s="2">
        <v>99788</v>
      </c>
      <c r="D45" s="2">
        <v>196353.60904194548</v>
      </c>
      <c r="E45" s="2">
        <v>54991</v>
      </c>
      <c r="F45" s="2">
        <v>111300</v>
      </c>
      <c r="G45" s="2">
        <v>571497.60904194554</v>
      </c>
    </row>
    <row r="46" spans="1:7" x14ac:dyDescent="0.3">
      <c r="A46">
        <v>2014</v>
      </c>
      <c r="B46" s="2">
        <v>221509</v>
      </c>
      <c r="C46" s="2">
        <v>103949</v>
      </c>
      <c r="D46" s="2">
        <v>196967.23992165824</v>
      </c>
      <c r="E46" s="2">
        <v>54255</v>
      </c>
      <c r="F46" s="2">
        <v>109331</v>
      </c>
      <c r="G46" s="2">
        <v>576680.2399216583</v>
      </c>
    </row>
    <row r="47" spans="1:7" x14ac:dyDescent="0.3">
      <c r="A47">
        <v>2015</v>
      </c>
      <c r="B47" s="2">
        <v>225434</v>
      </c>
      <c r="C47" s="2">
        <v>107263</v>
      </c>
      <c r="D47" s="2">
        <v>195745</v>
      </c>
      <c r="E47" s="2">
        <v>54979</v>
      </c>
      <c r="F47" s="2">
        <v>112264</v>
      </c>
      <c r="G47" s="2">
        <v>583421</v>
      </c>
    </row>
    <row r="48" spans="1:7" x14ac:dyDescent="0.3">
      <c r="A48">
        <v>2016</v>
      </c>
      <c r="B48" s="2">
        <v>205461</v>
      </c>
      <c r="C48" s="2">
        <v>103778</v>
      </c>
      <c r="D48" s="2">
        <v>197352</v>
      </c>
      <c r="E48" s="2">
        <v>57719</v>
      </c>
      <c r="F48" s="2">
        <v>115521</v>
      </c>
      <c r="G48" s="2">
        <v>564310</v>
      </c>
    </row>
    <row r="49" spans="1:7" x14ac:dyDescent="0.3">
      <c r="A49">
        <v>2017</v>
      </c>
      <c r="B49" s="2">
        <v>230910</v>
      </c>
      <c r="C49" s="2">
        <v>103917</v>
      </c>
      <c r="D49" s="2">
        <v>203524</v>
      </c>
      <c r="E49" s="2">
        <v>59228</v>
      </c>
      <c r="F49" s="2">
        <v>124561</v>
      </c>
      <c r="G49" s="2">
        <v>597579</v>
      </c>
    </row>
    <row r="50" spans="1:7" x14ac:dyDescent="0.3">
      <c r="A50">
        <v>2018</v>
      </c>
      <c r="B50">
        <v>227921</v>
      </c>
      <c r="C50">
        <v>106881</v>
      </c>
      <c r="D50">
        <v>195359</v>
      </c>
      <c r="E50">
        <v>59452</v>
      </c>
      <c r="F50">
        <v>126626</v>
      </c>
      <c r="G50">
        <v>589613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pane ySplit="2" topLeftCell="A3" activePane="bottomLeft" state="frozen"/>
      <selection pane="bottomLeft"/>
    </sheetView>
  </sheetViews>
  <sheetFormatPr defaultRowHeight="14.4" x14ac:dyDescent="0.3"/>
  <cols>
    <col min="2" max="5" width="25.5546875" customWidth="1"/>
  </cols>
  <sheetData>
    <row r="1" spans="1:5" x14ac:dyDescent="0.3">
      <c r="A1" s="3" t="s">
        <v>106</v>
      </c>
    </row>
    <row r="2" spans="1:5" x14ac:dyDescent="0.3">
      <c r="A2" t="s">
        <v>23</v>
      </c>
      <c r="B2" t="s">
        <v>19</v>
      </c>
      <c r="C2" t="s">
        <v>20</v>
      </c>
      <c r="D2" t="s">
        <v>21</v>
      </c>
      <c r="E2" t="s">
        <v>22</v>
      </c>
    </row>
    <row r="3" spans="1:5" x14ac:dyDescent="0.3">
      <c r="A3">
        <v>1971</v>
      </c>
      <c r="B3">
        <v>29059</v>
      </c>
      <c r="C3">
        <v>78546</v>
      </c>
      <c r="D3">
        <v>81454</v>
      </c>
      <c r="E3">
        <v>189059</v>
      </c>
    </row>
    <row r="4" spans="1:5" x14ac:dyDescent="0.3">
      <c r="A4">
        <v>1972</v>
      </c>
      <c r="B4">
        <v>27404</v>
      </c>
      <c r="C4">
        <v>69831</v>
      </c>
      <c r="D4">
        <v>68545</v>
      </c>
      <c r="E4">
        <v>165780</v>
      </c>
    </row>
    <row r="5" spans="1:5" x14ac:dyDescent="0.3">
      <c r="A5">
        <v>1973</v>
      </c>
      <c r="B5">
        <v>42963</v>
      </c>
      <c r="C5">
        <v>71066</v>
      </c>
      <c r="D5">
        <v>85377</v>
      </c>
      <c r="E5">
        <v>199406</v>
      </c>
    </row>
    <row r="6" spans="1:5" x14ac:dyDescent="0.3">
      <c r="A6">
        <v>1974</v>
      </c>
      <c r="B6">
        <v>41839</v>
      </c>
      <c r="C6">
        <v>84771</v>
      </c>
      <c r="D6">
        <v>72129</v>
      </c>
      <c r="E6">
        <v>198739</v>
      </c>
    </row>
    <row r="7" spans="1:5" x14ac:dyDescent="0.3">
      <c r="A7">
        <v>1975</v>
      </c>
      <c r="B7">
        <v>46044</v>
      </c>
      <c r="C7">
        <v>81053</v>
      </c>
      <c r="D7">
        <v>73909</v>
      </c>
      <c r="E7">
        <v>201006</v>
      </c>
    </row>
    <row r="8" spans="1:5" x14ac:dyDescent="0.3">
      <c r="A8">
        <v>1976</v>
      </c>
      <c r="B8">
        <v>48237</v>
      </c>
      <c r="C8">
        <v>86164</v>
      </c>
      <c r="D8">
        <v>64011</v>
      </c>
      <c r="E8">
        <v>198412</v>
      </c>
    </row>
    <row r="9" spans="1:5" x14ac:dyDescent="0.3">
      <c r="A9">
        <v>1977</v>
      </c>
      <c r="B9">
        <v>44620</v>
      </c>
      <c r="C9">
        <v>90740</v>
      </c>
      <c r="D9">
        <v>72779</v>
      </c>
      <c r="E9">
        <v>208139</v>
      </c>
    </row>
    <row r="10" spans="1:5" x14ac:dyDescent="0.3">
      <c r="A10">
        <v>1978</v>
      </c>
      <c r="B10">
        <v>51555</v>
      </c>
      <c r="C10">
        <v>93708</v>
      </c>
      <c r="D10">
        <v>68082</v>
      </c>
      <c r="E10">
        <v>213345</v>
      </c>
    </row>
    <row r="11" spans="1:5" x14ac:dyDescent="0.3">
      <c r="A11">
        <v>1979</v>
      </c>
      <c r="B11">
        <v>50451</v>
      </c>
      <c r="C11">
        <v>92109</v>
      </c>
      <c r="D11">
        <v>79911</v>
      </c>
      <c r="E11">
        <v>222471</v>
      </c>
    </row>
    <row r="12" spans="1:5" x14ac:dyDescent="0.3">
      <c r="A12">
        <v>1980</v>
      </c>
      <c r="B12">
        <v>50616</v>
      </c>
      <c r="C12">
        <v>89626</v>
      </c>
      <c r="D12">
        <v>68950</v>
      </c>
      <c r="E12">
        <v>209192</v>
      </c>
    </row>
    <row r="13" spans="1:5" x14ac:dyDescent="0.3">
      <c r="A13">
        <v>1981</v>
      </c>
      <c r="B13">
        <v>57352</v>
      </c>
      <c r="C13">
        <v>91293</v>
      </c>
      <c r="D13">
        <v>72637</v>
      </c>
      <c r="E13">
        <v>221282</v>
      </c>
    </row>
    <row r="14" spans="1:5" x14ac:dyDescent="0.3">
      <c r="A14">
        <v>1982</v>
      </c>
      <c r="B14">
        <v>62117</v>
      </c>
      <c r="C14">
        <v>96723</v>
      </c>
      <c r="D14">
        <v>76879</v>
      </c>
      <c r="E14">
        <v>235719</v>
      </c>
    </row>
    <row r="15" spans="1:5" x14ac:dyDescent="0.3">
      <c r="A15">
        <v>1983</v>
      </c>
      <c r="B15">
        <v>67614</v>
      </c>
      <c r="C15">
        <v>96877</v>
      </c>
      <c r="D15">
        <v>75087</v>
      </c>
      <c r="E15">
        <v>239578</v>
      </c>
    </row>
    <row r="16" spans="1:5" x14ac:dyDescent="0.3">
      <c r="A16">
        <v>1984</v>
      </c>
      <c r="B16">
        <v>70133</v>
      </c>
      <c r="C16">
        <v>104949</v>
      </c>
      <c r="D16">
        <v>80026</v>
      </c>
      <c r="E16">
        <v>255108</v>
      </c>
    </row>
    <row r="17" spans="1:5" x14ac:dyDescent="0.3">
      <c r="A17">
        <v>1985</v>
      </c>
      <c r="B17">
        <v>78506</v>
      </c>
      <c r="C17">
        <v>112528</v>
      </c>
      <c r="D17">
        <v>80480</v>
      </c>
      <c r="E17">
        <v>271514</v>
      </c>
    </row>
    <row r="18" spans="1:5" x14ac:dyDescent="0.3">
      <c r="A18">
        <v>1986</v>
      </c>
      <c r="B18">
        <v>83823</v>
      </c>
      <c r="C18">
        <v>117808</v>
      </c>
      <c r="D18">
        <v>78688</v>
      </c>
      <c r="E18">
        <v>280319</v>
      </c>
    </row>
    <row r="19" spans="1:5" x14ac:dyDescent="0.3">
      <c r="A19">
        <v>1987</v>
      </c>
      <c r="B19">
        <v>90981</v>
      </c>
      <c r="C19">
        <v>120526</v>
      </c>
      <c r="D19">
        <v>81321</v>
      </c>
      <c r="E19">
        <v>292828</v>
      </c>
    </row>
    <row r="20" spans="1:5" x14ac:dyDescent="0.3">
      <c r="A20">
        <v>1988</v>
      </c>
      <c r="B20">
        <v>94823</v>
      </c>
      <c r="C20">
        <v>115503</v>
      </c>
      <c r="D20">
        <v>82705</v>
      </c>
      <c r="E20">
        <v>293031</v>
      </c>
    </row>
    <row r="21" spans="1:5" x14ac:dyDescent="0.3">
      <c r="A21">
        <v>1989</v>
      </c>
      <c r="B21">
        <v>97388</v>
      </c>
      <c r="C21">
        <v>121577</v>
      </c>
      <c r="D21">
        <v>80361</v>
      </c>
      <c r="E21">
        <v>299326</v>
      </c>
    </row>
    <row r="22" spans="1:5" x14ac:dyDescent="0.3">
      <c r="A22">
        <v>1990</v>
      </c>
      <c r="B22">
        <v>96907</v>
      </c>
      <c r="C22">
        <v>119163</v>
      </c>
      <c r="D22">
        <v>86863</v>
      </c>
      <c r="E22">
        <v>302933</v>
      </c>
    </row>
    <row r="23" spans="1:5" x14ac:dyDescent="0.3">
      <c r="A23">
        <v>1991</v>
      </c>
      <c r="B23">
        <v>96560</v>
      </c>
      <c r="C23">
        <v>115331</v>
      </c>
      <c r="D23">
        <v>84523</v>
      </c>
      <c r="E23">
        <v>296414</v>
      </c>
    </row>
    <row r="24" spans="1:5" x14ac:dyDescent="0.3">
      <c r="A24">
        <v>1992</v>
      </c>
      <c r="B24">
        <v>95842</v>
      </c>
      <c r="C24">
        <v>113672</v>
      </c>
      <c r="D24">
        <v>82180</v>
      </c>
      <c r="E24">
        <v>291694</v>
      </c>
    </row>
    <row r="25" spans="1:5" x14ac:dyDescent="0.3">
      <c r="A25">
        <v>1993</v>
      </c>
      <c r="B25">
        <v>93314</v>
      </c>
      <c r="C25">
        <v>112234</v>
      </c>
      <c r="D25">
        <v>78812</v>
      </c>
      <c r="E25">
        <v>284360</v>
      </c>
    </row>
    <row r="26" spans="1:5" x14ac:dyDescent="0.3">
      <c r="A26">
        <v>1994</v>
      </c>
      <c r="B26">
        <v>95110</v>
      </c>
      <c r="C26">
        <v>112983</v>
      </c>
      <c r="D26">
        <v>73347</v>
      </c>
      <c r="E26">
        <v>281440</v>
      </c>
    </row>
    <row r="27" spans="1:5" x14ac:dyDescent="0.3">
      <c r="A27">
        <v>1995</v>
      </c>
      <c r="B27">
        <v>97895</v>
      </c>
      <c r="C27">
        <v>113018</v>
      </c>
      <c r="D27">
        <v>74325</v>
      </c>
      <c r="E27">
        <v>285238</v>
      </c>
    </row>
    <row r="28" spans="1:5" x14ac:dyDescent="0.3">
      <c r="A28">
        <v>1996</v>
      </c>
      <c r="B28">
        <v>99989</v>
      </c>
      <c r="C28">
        <v>114505</v>
      </c>
      <c r="D28">
        <v>76537</v>
      </c>
      <c r="E28">
        <v>291031</v>
      </c>
    </row>
    <row r="29" spans="1:5" x14ac:dyDescent="0.3">
      <c r="A29">
        <v>1997</v>
      </c>
      <c r="B29">
        <v>103515</v>
      </c>
      <c r="C29">
        <v>117317</v>
      </c>
      <c r="D29">
        <v>74570</v>
      </c>
      <c r="E29">
        <v>295402</v>
      </c>
    </row>
    <row r="30" spans="1:5" x14ac:dyDescent="0.3">
      <c r="A30">
        <v>1998</v>
      </c>
      <c r="B30">
        <v>108681</v>
      </c>
      <c r="C30">
        <v>120100</v>
      </c>
      <c r="D30">
        <v>68296</v>
      </c>
      <c r="E30">
        <v>297077</v>
      </c>
    </row>
    <row r="31" spans="1:5" x14ac:dyDescent="0.3">
      <c r="A31">
        <v>1999</v>
      </c>
      <c r="B31">
        <v>115942</v>
      </c>
      <c r="C31">
        <v>118623</v>
      </c>
      <c r="D31">
        <v>67973</v>
      </c>
      <c r="E31">
        <v>302538</v>
      </c>
    </row>
    <row r="32" spans="1:5" x14ac:dyDescent="0.3">
      <c r="A32">
        <v>2000</v>
      </c>
      <c r="B32">
        <v>120143</v>
      </c>
      <c r="C32">
        <v>118294</v>
      </c>
      <c r="D32">
        <v>66258</v>
      </c>
      <c r="E32">
        <v>304695</v>
      </c>
    </row>
    <row r="33" spans="1:5" x14ac:dyDescent="0.3">
      <c r="A33">
        <v>2001</v>
      </c>
      <c r="B33">
        <v>123562</v>
      </c>
      <c r="C33">
        <v>117645</v>
      </c>
      <c r="D33">
        <v>70812</v>
      </c>
      <c r="E33">
        <v>312019</v>
      </c>
    </row>
    <row r="34" spans="1:5" x14ac:dyDescent="0.3">
      <c r="A34">
        <v>2002</v>
      </c>
      <c r="B34">
        <v>124841</v>
      </c>
      <c r="C34">
        <v>115976</v>
      </c>
      <c r="D34">
        <v>62519</v>
      </c>
      <c r="E34">
        <v>303336</v>
      </c>
    </row>
    <row r="35" spans="1:5" x14ac:dyDescent="0.3">
      <c r="A35">
        <v>2003</v>
      </c>
      <c r="B35">
        <v>129316</v>
      </c>
      <c r="C35">
        <v>115987</v>
      </c>
      <c r="D35">
        <v>63914</v>
      </c>
      <c r="E35">
        <v>309217</v>
      </c>
    </row>
    <row r="36" spans="1:5" x14ac:dyDescent="0.3">
      <c r="A36">
        <v>2004</v>
      </c>
      <c r="B36">
        <v>130043</v>
      </c>
      <c r="C36">
        <v>115148</v>
      </c>
      <c r="D36">
        <v>66937</v>
      </c>
      <c r="E36">
        <v>312128</v>
      </c>
    </row>
    <row r="37" spans="1:5" x14ac:dyDescent="0.3">
      <c r="A37">
        <v>2005</v>
      </c>
      <c r="B37">
        <v>131568</v>
      </c>
      <c r="C37">
        <v>113822</v>
      </c>
      <c r="D37">
        <v>63009</v>
      </c>
      <c r="E37">
        <v>308399</v>
      </c>
    </row>
    <row r="38" spans="1:5" x14ac:dyDescent="0.3">
      <c r="A38">
        <v>2006</v>
      </c>
      <c r="B38">
        <v>132986</v>
      </c>
      <c r="C38">
        <v>114011</v>
      </c>
      <c r="D38">
        <v>64485</v>
      </c>
      <c r="E38">
        <v>311482</v>
      </c>
    </row>
    <row r="39" spans="1:5" x14ac:dyDescent="0.3">
      <c r="A39">
        <v>2007</v>
      </c>
      <c r="B39">
        <v>136157</v>
      </c>
      <c r="C39">
        <v>112671</v>
      </c>
      <c r="D39">
        <v>57597</v>
      </c>
      <c r="E39">
        <v>306425</v>
      </c>
    </row>
    <row r="40" spans="1:5" x14ac:dyDescent="0.3">
      <c r="A40">
        <v>2008</v>
      </c>
      <c r="B40">
        <v>137127</v>
      </c>
      <c r="C40">
        <v>107415</v>
      </c>
      <c r="D40">
        <v>49515</v>
      </c>
      <c r="E40">
        <v>294057</v>
      </c>
    </row>
    <row r="41" spans="1:5" x14ac:dyDescent="0.3">
      <c r="A41">
        <v>2009</v>
      </c>
      <c r="B41">
        <v>130637</v>
      </c>
      <c r="C41">
        <v>111364</v>
      </c>
      <c r="D41">
        <v>58158</v>
      </c>
      <c r="E41">
        <v>300159</v>
      </c>
    </row>
    <row r="42" spans="1:5" x14ac:dyDescent="0.3">
      <c r="A42">
        <v>2010</v>
      </c>
      <c r="B42">
        <v>131615</v>
      </c>
      <c r="C42">
        <v>114728</v>
      </c>
      <c r="D42">
        <v>51620</v>
      </c>
      <c r="E42">
        <v>297963</v>
      </c>
    </row>
    <row r="43" spans="1:5" x14ac:dyDescent="0.3">
      <c r="A43">
        <v>2011</v>
      </c>
      <c r="B43">
        <v>131554</v>
      </c>
      <c r="C43">
        <v>117052</v>
      </c>
      <c r="D43">
        <v>53073</v>
      </c>
      <c r="E43">
        <v>301679</v>
      </c>
    </row>
    <row r="44" spans="1:5" x14ac:dyDescent="0.3">
      <c r="A44">
        <v>2012</v>
      </c>
      <c r="B44">
        <v>131738</v>
      </c>
      <c r="C44">
        <v>114944</v>
      </c>
      <c r="D44">
        <v>53985</v>
      </c>
      <c r="E44">
        <v>300667</v>
      </c>
    </row>
    <row r="45" spans="1:5" x14ac:dyDescent="0.3">
      <c r="A45">
        <v>2013</v>
      </c>
      <c r="B45">
        <v>127991</v>
      </c>
      <c r="C45">
        <v>113764</v>
      </c>
      <c r="D45">
        <v>52817</v>
      </c>
      <c r="E45">
        <v>294572</v>
      </c>
    </row>
    <row r="46" spans="1:5" x14ac:dyDescent="0.3">
      <c r="A46">
        <v>2014</v>
      </c>
      <c r="B46">
        <v>129813</v>
      </c>
      <c r="C46">
        <v>112890</v>
      </c>
      <c r="D46">
        <v>46835</v>
      </c>
      <c r="E46">
        <v>289538</v>
      </c>
    </row>
    <row r="47" spans="1:5" x14ac:dyDescent="0.3">
      <c r="A47">
        <v>2015</v>
      </c>
      <c r="B47">
        <v>131515</v>
      </c>
      <c r="C47">
        <v>110795</v>
      </c>
      <c r="D47">
        <v>50387</v>
      </c>
      <c r="E47">
        <v>292697</v>
      </c>
    </row>
    <row r="48" spans="1:5" x14ac:dyDescent="0.3">
      <c r="A48">
        <v>2016</v>
      </c>
      <c r="B48">
        <v>119429</v>
      </c>
      <c r="C48">
        <v>112675</v>
      </c>
      <c r="D48">
        <v>49937</v>
      </c>
      <c r="E48">
        <v>282041</v>
      </c>
    </row>
    <row r="49" spans="1:5" x14ac:dyDescent="0.3">
      <c r="A49">
        <v>2017</v>
      </c>
      <c r="B49">
        <v>135448</v>
      </c>
      <c r="C49">
        <v>110924</v>
      </c>
      <c r="D49">
        <v>47358</v>
      </c>
      <c r="E49">
        <v>293730</v>
      </c>
    </row>
    <row r="50" spans="1:5" x14ac:dyDescent="0.3">
      <c r="A50">
        <v>2018</v>
      </c>
      <c r="B50">
        <v>141231</v>
      </c>
      <c r="C50">
        <v>102262</v>
      </c>
      <c r="D50">
        <v>43049</v>
      </c>
      <c r="E50">
        <v>286542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pane ySplit="2" topLeftCell="A3" activePane="bottomLeft" state="frozen"/>
      <selection pane="bottomLeft"/>
    </sheetView>
  </sheetViews>
  <sheetFormatPr defaultRowHeight="14.4" x14ac:dyDescent="0.3"/>
  <cols>
    <col min="2" max="2" width="19.5546875" customWidth="1"/>
    <col min="3" max="3" width="16.5546875" customWidth="1"/>
    <col min="4" max="4" width="17.77734375" customWidth="1"/>
    <col min="5" max="5" width="26.109375" customWidth="1"/>
    <col min="6" max="6" width="17.44140625" customWidth="1"/>
    <col min="7" max="7" width="20.33203125" customWidth="1"/>
    <col min="8" max="8" width="13" customWidth="1"/>
  </cols>
  <sheetData>
    <row r="1" spans="1:14" x14ac:dyDescent="0.3">
      <c r="A1" s="3" t="s">
        <v>41</v>
      </c>
    </row>
    <row r="2" spans="1:14" s="92" customFormat="1" ht="43.2" x14ac:dyDescent="0.3">
      <c r="A2" s="92" t="s">
        <v>23</v>
      </c>
      <c r="B2" s="92" t="s">
        <v>42</v>
      </c>
      <c r="C2" s="92" t="s">
        <v>43</v>
      </c>
      <c r="D2" s="92" t="s">
        <v>37</v>
      </c>
      <c r="E2" s="92" t="s">
        <v>38</v>
      </c>
      <c r="F2" s="92" t="s">
        <v>39</v>
      </c>
      <c r="G2" s="92" t="s">
        <v>40</v>
      </c>
      <c r="H2" s="92" t="s">
        <v>44</v>
      </c>
    </row>
    <row r="3" spans="1:14" x14ac:dyDescent="0.3">
      <c r="A3">
        <v>1970</v>
      </c>
      <c r="B3">
        <v>104003</v>
      </c>
      <c r="D3" s="2">
        <v>166.5706051873199</v>
      </c>
      <c r="F3">
        <v>86989</v>
      </c>
      <c r="H3">
        <v>522235</v>
      </c>
      <c r="J3" t="s">
        <v>334</v>
      </c>
      <c r="K3" s="4"/>
      <c r="L3" s="4"/>
      <c r="M3" s="4"/>
      <c r="N3" s="4"/>
    </row>
    <row r="4" spans="1:14" x14ac:dyDescent="0.3">
      <c r="A4">
        <v>1971</v>
      </c>
      <c r="B4">
        <v>105705</v>
      </c>
      <c r="D4" s="2">
        <v>169.64783613631207</v>
      </c>
      <c r="F4">
        <v>88224</v>
      </c>
      <c r="H4">
        <v>520042</v>
      </c>
      <c r="J4" t="s">
        <v>333</v>
      </c>
      <c r="K4" s="4"/>
      <c r="L4" s="4"/>
      <c r="M4" s="4"/>
      <c r="N4" s="4"/>
    </row>
    <row r="5" spans="1:14" x14ac:dyDescent="0.3">
      <c r="A5">
        <v>1972</v>
      </c>
      <c r="B5">
        <v>109231</v>
      </c>
      <c r="D5" s="2">
        <v>177.97175667287399</v>
      </c>
      <c r="F5">
        <v>91748</v>
      </c>
      <c r="H5">
        <v>515520</v>
      </c>
      <c r="J5" t="s">
        <v>45</v>
      </c>
      <c r="K5" s="4"/>
      <c r="L5" s="4"/>
      <c r="M5" s="4"/>
      <c r="N5" s="4"/>
    </row>
    <row r="6" spans="1:14" x14ac:dyDescent="0.3">
      <c r="A6">
        <v>1973</v>
      </c>
      <c r="B6">
        <v>114605</v>
      </c>
      <c r="D6" s="2">
        <v>189.92757813035936</v>
      </c>
      <c r="F6">
        <v>96902</v>
      </c>
      <c r="H6">
        <v>510205</v>
      </c>
      <c r="J6" s="61"/>
    </row>
    <row r="7" spans="1:14" x14ac:dyDescent="0.3">
      <c r="A7">
        <v>1974</v>
      </c>
      <c r="B7">
        <v>114419</v>
      </c>
      <c r="D7" s="2">
        <v>192.5198971689654</v>
      </c>
      <c r="F7">
        <v>96830</v>
      </c>
      <c r="H7">
        <v>502961</v>
      </c>
      <c r="J7" s="7"/>
    </row>
    <row r="8" spans="1:14" x14ac:dyDescent="0.3">
      <c r="A8">
        <v>1975</v>
      </c>
      <c r="B8">
        <v>116694</v>
      </c>
      <c r="D8" s="2">
        <v>199.37234298548168</v>
      </c>
      <c r="F8">
        <v>99423</v>
      </c>
      <c r="H8">
        <v>498680</v>
      </c>
    </row>
    <row r="9" spans="1:14" x14ac:dyDescent="0.3">
      <c r="A9">
        <v>1976</v>
      </c>
      <c r="B9">
        <v>118459</v>
      </c>
      <c r="D9" s="2">
        <v>205.12628405153825</v>
      </c>
      <c r="F9">
        <v>101301</v>
      </c>
      <c r="H9">
        <v>493847</v>
      </c>
    </row>
    <row r="10" spans="1:14" x14ac:dyDescent="0.3">
      <c r="A10">
        <v>1977</v>
      </c>
      <c r="B10">
        <v>120379</v>
      </c>
      <c r="D10" s="2">
        <v>211.56713892176509</v>
      </c>
      <c r="F10">
        <v>103143</v>
      </c>
      <c r="H10">
        <v>487519</v>
      </c>
    </row>
    <row r="11" spans="1:14" x14ac:dyDescent="0.3">
      <c r="A11">
        <v>1978</v>
      </c>
      <c r="B11">
        <v>122105</v>
      </c>
      <c r="D11" s="2">
        <v>216.57155702762955</v>
      </c>
      <c r="F11">
        <v>105011</v>
      </c>
      <c r="H11">
        <v>484879</v>
      </c>
    </row>
    <row r="12" spans="1:14" x14ac:dyDescent="0.3">
      <c r="A12">
        <v>1979</v>
      </c>
      <c r="B12">
        <v>126605</v>
      </c>
      <c r="D12" s="2">
        <v>226.01257279175098</v>
      </c>
      <c r="F12">
        <v>109332</v>
      </c>
      <c r="H12">
        <v>483743</v>
      </c>
    </row>
    <row r="13" spans="1:14" x14ac:dyDescent="0.3">
      <c r="A13">
        <v>1980</v>
      </c>
      <c r="B13">
        <v>132542</v>
      </c>
      <c r="D13" s="2">
        <v>237.65516441838702</v>
      </c>
      <c r="F13">
        <v>114796</v>
      </c>
      <c r="H13">
        <v>483036</v>
      </c>
    </row>
    <row r="14" spans="1:14" x14ac:dyDescent="0.3">
      <c r="A14">
        <v>1981</v>
      </c>
      <c r="B14">
        <v>136808</v>
      </c>
      <c r="D14" s="2">
        <v>245.30536113164032</v>
      </c>
      <c r="F14">
        <v>118495</v>
      </c>
      <c r="H14">
        <v>483051</v>
      </c>
      <c r="J14" s="5"/>
    </row>
    <row r="15" spans="1:14" x14ac:dyDescent="0.3">
      <c r="A15">
        <v>1982</v>
      </c>
      <c r="B15">
        <v>143005</v>
      </c>
      <c r="D15" s="2">
        <v>256.84136620823523</v>
      </c>
      <c r="F15">
        <v>124378</v>
      </c>
      <c r="H15">
        <v>484260</v>
      </c>
    </row>
    <row r="16" spans="1:14" x14ac:dyDescent="0.3">
      <c r="A16">
        <v>1983</v>
      </c>
      <c r="B16">
        <v>148831</v>
      </c>
      <c r="D16" s="2">
        <v>267.80963153625294</v>
      </c>
      <c r="F16">
        <v>129746</v>
      </c>
      <c r="H16">
        <v>484471</v>
      </c>
    </row>
    <row r="17" spans="1:8" x14ac:dyDescent="0.3">
      <c r="A17">
        <v>1984</v>
      </c>
      <c r="B17">
        <v>155084</v>
      </c>
      <c r="D17" s="2">
        <v>280.45297699803615</v>
      </c>
      <c r="F17">
        <v>135813</v>
      </c>
      <c r="H17">
        <v>484263</v>
      </c>
    </row>
    <row r="18" spans="1:8" x14ac:dyDescent="0.3">
      <c r="A18">
        <v>1985</v>
      </c>
      <c r="B18">
        <v>160961</v>
      </c>
      <c r="D18" s="2">
        <v>291.3842258565856</v>
      </c>
      <c r="F18">
        <v>141553</v>
      </c>
      <c r="H18">
        <v>485795</v>
      </c>
    </row>
    <row r="19" spans="1:8" x14ac:dyDescent="0.3">
      <c r="A19">
        <v>1986</v>
      </c>
      <c r="B19">
        <v>168146</v>
      </c>
      <c r="D19" s="2">
        <v>304.54277867004703</v>
      </c>
      <c r="F19">
        <v>148471</v>
      </c>
      <c r="H19">
        <v>487521</v>
      </c>
    </row>
    <row r="20" spans="1:8" x14ac:dyDescent="0.3">
      <c r="A20">
        <v>1987</v>
      </c>
      <c r="B20">
        <v>174829</v>
      </c>
      <c r="D20" s="2">
        <v>315.12303227939287</v>
      </c>
      <c r="F20">
        <v>154421</v>
      </c>
      <c r="H20">
        <v>490034</v>
      </c>
    </row>
    <row r="21" spans="1:8" x14ac:dyDescent="0.3">
      <c r="A21">
        <v>1988</v>
      </c>
      <c r="B21">
        <v>183220</v>
      </c>
      <c r="D21" s="2">
        <v>330.39094629208211</v>
      </c>
      <c r="F21">
        <v>161880</v>
      </c>
      <c r="H21">
        <v>489965</v>
      </c>
    </row>
    <row r="22" spans="1:8" x14ac:dyDescent="0.3">
      <c r="A22">
        <v>1989</v>
      </c>
      <c r="B22">
        <v>194987</v>
      </c>
      <c r="D22" s="2">
        <v>348.13270312191088</v>
      </c>
      <c r="F22">
        <v>170804</v>
      </c>
      <c r="H22">
        <v>490629</v>
      </c>
    </row>
    <row r="23" spans="1:8" x14ac:dyDescent="0.3">
      <c r="A23">
        <v>1990</v>
      </c>
      <c r="B23">
        <v>196323</v>
      </c>
      <c r="D23" s="2">
        <v>347.36799350121851</v>
      </c>
      <c r="F23">
        <v>171044</v>
      </c>
      <c r="H23">
        <v>492400</v>
      </c>
    </row>
    <row r="24" spans="1:8" x14ac:dyDescent="0.3">
      <c r="A24">
        <v>1991</v>
      </c>
      <c r="B24">
        <v>191286</v>
      </c>
      <c r="D24" s="2">
        <v>334.94659747317814</v>
      </c>
      <c r="F24">
        <v>166650</v>
      </c>
      <c r="H24">
        <v>497542</v>
      </c>
    </row>
    <row r="25" spans="1:8" x14ac:dyDescent="0.3">
      <c r="A25">
        <v>1992</v>
      </c>
      <c r="B25">
        <v>188332</v>
      </c>
      <c r="D25" s="2">
        <v>328.14637278321248</v>
      </c>
      <c r="F25">
        <v>164570</v>
      </c>
      <c r="H25">
        <v>501514</v>
      </c>
    </row>
    <row r="26" spans="1:8" x14ac:dyDescent="0.3">
      <c r="A26">
        <v>1993</v>
      </c>
      <c r="B26">
        <v>179374</v>
      </c>
      <c r="D26" s="2">
        <v>309.92866524573918</v>
      </c>
      <c r="F26">
        <v>157626</v>
      </c>
      <c r="H26">
        <v>508588</v>
      </c>
    </row>
    <row r="27" spans="1:8" x14ac:dyDescent="0.3">
      <c r="A27">
        <v>1994</v>
      </c>
      <c r="B27">
        <v>177308</v>
      </c>
      <c r="D27" s="2">
        <v>303.2505113763051</v>
      </c>
      <c r="F27">
        <v>156406</v>
      </c>
      <c r="H27">
        <v>515765</v>
      </c>
    </row>
    <row r="28" spans="1:8" x14ac:dyDescent="0.3">
      <c r="A28">
        <v>1995</v>
      </c>
      <c r="B28">
        <v>178265</v>
      </c>
      <c r="D28" s="2">
        <v>300.06609133555924</v>
      </c>
      <c r="F28">
        <v>157544</v>
      </c>
      <c r="H28">
        <v>525031</v>
      </c>
    </row>
    <row r="29" spans="1:8" x14ac:dyDescent="0.3">
      <c r="A29">
        <v>1996</v>
      </c>
      <c r="B29">
        <v>182961</v>
      </c>
      <c r="D29" s="2">
        <v>304.44711335148946</v>
      </c>
      <c r="F29">
        <v>161982</v>
      </c>
      <c r="H29">
        <v>532053</v>
      </c>
    </row>
    <row r="30" spans="1:8" x14ac:dyDescent="0.3">
      <c r="A30">
        <v>1997</v>
      </c>
      <c r="B30">
        <v>187496</v>
      </c>
      <c r="D30" s="2">
        <v>306.9899121741758</v>
      </c>
      <c r="F30">
        <v>165579</v>
      </c>
      <c r="H30">
        <v>539363</v>
      </c>
    </row>
    <row r="31" spans="1:8" x14ac:dyDescent="0.3">
      <c r="A31">
        <v>1998</v>
      </c>
      <c r="B31">
        <v>198164</v>
      </c>
      <c r="D31" s="2">
        <v>320.32135188910468</v>
      </c>
      <c r="F31">
        <v>174997</v>
      </c>
      <c r="H31">
        <v>546317</v>
      </c>
    </row>
    <row r="32" spans="1:8" x14ac:dyDescent="0.3">
      <c r="A32">
        <v>1999</v>
      </c>
      <c r="B32">
        <v>205802</v>
      </c>
      <c r="D32" s="2">
        <v>329.6451064462924</v>
      </c>
      <c r="F32">
        <v>181675</v>
      </c>
      <c r="H32">
        <v>551123</v>
      </c>
    </row>
    <row r="33" spans="1:8" x14ac:dyDescent="0.3">
      <c r="A33">
        <v>2000</v>
      </c>
      <c r="B33">
        <v>211133</v>
      </c>
      <c r="D33" s="2">
        <v>335.66287531009556</v>
      </c>
      <c r="F33">
        <v>186452</v>
      </c>
      <c r="H33">
        <v>555474</v>
      </c>
    </row>
    <row r="34" spans="1:8" x14ac:dyDescent="0.3">
      <c r="A34">
        <v>2001</v>
      </c>
      <c r="B34">
        <v>214299</v>
      </c>
      <c r="D34" s="2">
        <v>335.74228450755561</v>
      </c>
      <c r="F34">
        <v>187921</v>
      </c>
      <c r="H34">
        <v>559718</v>
      </c>
    </row>
    <row r="35" spans="1:8" x14ac:dyDescent="0.3">
      <c r="A35">
        <v>2002</v>
      </c>
      <c r="B35">
        <v>215884</v>
      </c>
      <c r="D35" s="2">
        <v>336.99233182542577</v>
      </c>
      <c r="F35">
        <v>188620</v>
      </c>
      <c r="H35">
        <v>559716</v>
      </c>
    </row>
    <row r="36" spans="1:8" x14ac:dyDescent="0.3">
      <c r="A36">
        <v>2003</v>
      </c>
      <c r="B36">
        <v>220539</v>
      </c>
      <c r="D36" s="2">
        <v>345.58668406843901</v>
      </c>
      <c r="F36">
        <v>193297</v>
      </c>
      <c r="H36">
        <v>559330</v>
      </c>
    </row>
    <row r="37" spans="1:8" x14ac:dyDescent="0.3">
      <c r="A37">
        <v>2004</v>
      </c>
      <c r="B37">
        <v>226671</v>
      </c>
      <c r="D37" s="2">
        <v>355.49668542481299</v>
      </c>
      <c r="F37">
        <v>198739</v>
      </c>
      <c r="H37">
        <v>559046</v>
      </c>
    </row>
    <row r="38" spans="1:8" x14ac:dyDescent="0.3">
      <c r="A38">
        <v>2005</v>
      </c>
      <c r="B38">
        <v>232140</v>
      </c>
      <c r="D38" s="2">
        <v>364.74804111213126</v>
      </c>
      <c r="F38">
        <v>204589</v>
      </c>
      <c r="H38">
        <v>560905</v>
      </c>
    </row>
    <row r="39" spans="1:8" x14ac:dyDescent="0.3">
      <c r="A39">
        <v>2006</v>
      </c>
      <c r="B39">
        <v>238317</v>
      </c>
      <c r="D39" s="2">
        <v>372.64512746204304</v>
      </c>
      <c r="F39">
        <v>210366</v>
      </c>
      <c r="H39">
        <v>564521</v>
      </c>
    </row>
    <row r="40" spans="1:8" x14ac:dyDescent="0.3">
      <c r="A40">
        <v>2007</v>
      </c>
      <c r="B40">
        <v>240772</v>
      </c>
      <c r="C40">
        <v>234178</v>
      </c>
      <c r="D40" s="2">
        <v>372.24179508241417</v>
      </c>
      <c r="E40" s="2">
        <v>362.19133169519341</v>
      </c>
      <c r="F40">
        <v>211631</v>
      </c>
      <c r="G40">
        <v>205917</v>
      </c>
      <c r="H40">
        <v>568531</v>
      </c>
    </row>
    <row r="41" spans="1:8" x14ac:dyDescent="0.3">
      <c r="A41">
        <v>2008</v>
      </c>
      <c r="B41">
        <v>252480</v>
      </c>
      <c r="C41">
        <v>231504</v>
      </c>
      <c r="D41" s="2">
        <v>383.85486757585431</v>
      </c>
      <c r="E41" s="2">
        <v>353.16284909613069</v>
      </c>
      <c r="F41">
        <v>221343</v>
      </c>
      <c r="G41">
        <v>203645</v>
      </c>
      <c r="H41">
        <v>576632</v>
      </c>
    </row>
    <row r="42" spans="1:8" x14ac:dyDescent="0.3">
      <c r="A42">
        <v>2009</v>
      </c>
      <c r="B42">
        <v>257273</v>
      </c>
      <c r="C42">
        <v>230250</v>
      </c>
      <c r="D42" s="2">
        <v>385.52669923716462</v>
      </c>
      <c r="E42" s="2">
        <v>347.28379189166026</v>
      </c>
      <c r="F42">
        <v>224897</v>
      </c>
      <c r="G42">
        <v>202588</v>
      </c>
      <c r="H42">
        <v>583350</v>
      </c>
    </row>
    <row r="43" spans="1:8" x14ac:dyDescent="0.3">
      <c r="A43">
        <v>2010</v>
      </c>
      <c r="B43">
        <v>266291</v>
      </c>
      <c r="C43">
        <v>231464</v>
      </c>
      <c r="D43" s="2">
        <v>395.06481193579464</v>
      </c>
      <c r="E43" s="2">
        <v>346.71029939733137</v>
      </c>
      <c r="F43">
        <v>232515</v>
      </c>
      <c r="G43">
        <v>204056</v>
      </c>
      <c r="H43">
        <v>588549</v>
      </c>
    </row>
    <row r="44" spans="1:8" x14ac:dyDescent="0.3">
      <c r="A44">
        <v>2011</v>
      </c>
      <c r="B44">
        <v>275284</v>
      </c>
      <c r="C44">
        <v>235492</v>
      </c>
      <c r="D44" s="2">
        <v>403.39511978823748</v>
      </c>
      <c r="E44" s="2">
        <v>348.74803488168982</v>
      </c>
      <c r="F44">
        <v>240175</v>
      </c>
      <c r="G44">
        <v>207639</v>
      </c>
      <c r="H44">
        <v>595384</v>
      </c>
    </row>
    <row r="45" spans="1:8" x14ac:dyDescent="0.3">
      <c r="A45">
        <v>2012</v>
      </c>
      <c r="B45">
        <v>280904</v>
      </c>
      <c r="C45">
        <v>234403</v>
      </c>
      <c r="D45" s="2">
        <v>404.28963123874109</v>
      </c>
      <c r="E45" s="2">
        <v>341.78135265444524</v>
      </c>
      <c r="F45">
        <v>244178</v>
      </c>
      <c r="G45">
        <v>206425</v>
      </c>
      <c r="H45">
        <v>603968</v>
      </c>
    </row>
    <row r="46" spans="1:8" x14ac:dyDescent="0.3">
      <c r="A46">
        <v>2013</v>
      </c>
      <c r="B46">
        <v>287614</v>
      </c>
      <c r="C46">
        <v>235543</v>
      </c>
      <c r="D46" s="2">
        <v>405.74278886959246</v>
      </c>
      <c r="E46" s="2">
        <v>337.41822597704453</v>
      </c>
      <c r="F46">
        <v>248584</v>
      </c>
      <c r="G46">
        <v>206724</v>
      </c>
      <c r="H46">
        <v>612664</v>
      </c>
    </row>
    <row r="47" spans="1:8" x14ac:dyDescent="0.3">
      <c r="A47">
        <v>2014</v>
      </c>
      <c r="B47">
        <v>290450</v>
      </c>
      <c r="C47">
        <v>234834</v>
      </c>
      <c r="D47" s="2">
        <v>401.40644257026167</v>
      </c>
      <c r="E47" s="2">
        <v>329.39271646407769</v>
      </c>
      <c r="F47">
        <v>249159</v>
      </c>
      <c r="G47">
        <v>204459</v>
      </c>
      <c r="H47">
        <v>620715</v>
      </c>
    </row>
    <row r="48" spans="1:8" x14ac:dyDescent="0.3">
      <c r="A48">
        <v>2015</v>
      </c>
      <c r="B48">
        <v>295927</v>
      </c>
      <c r="C48">
        <v>236449</v>
      </c>
      <c r="D48" s="2">
        <v>403.57333876677785</v>
      </c>
      <c r="E48" s="2">
        <v>328.28139724422482</v>
      </c>
      <c r="F48">
        <v>253528</v>
      </c>
      <c r="G48">
        <v>206229</v>
      </c>
      <c r="H48">
        <v>628208</v>
      </c>
    </row>
    <row r="49" spans="1:8" x14ac:dyDescent="0.3">
      <c r="A49">
        <v>2016</v>
      </c>
      <c r="B49">
        <v>304045</v>
      </c>
      <c r="C49">
        <v>240476</v>
      </c>
      <c r="D49" s="2">
        <v>409.80602379479234</v>
      </c>
      <c r="E49" s="2">
        <v>329.96893798775466</v>
      </c>
      <c r="F49">
        <v>260301</v>
      </c>
      <c r="G49">
        <v>209590</v>
      </c>
      <c r="H49">
        <v>635181</v>
      </c>
    </row>
    <row r="50" spans="1:8" x14ac:dyDescent="0.3">
      <c r="A50">
        <v>2017</v>
      </c>
      <c r="B50">
        <v>310442</v>
      </c>
      <c r="C50">
        <v>243853</v>
      </c>
      <c r="D50" s="2">
        <v>411.80558146476142</v>
      </c>
      <c r="E50" s="2">
        <v>329.48737081669958</v>
      </c>
      <c r="F50">
        <v>264903</v>
      </c>
      <c r="G50">
        <v>211950</v>
      </c>
      <c r="H50">
        <v>643272</v>
      </c>
    </row>
    <row r="51" spans="1:8" x14ac:dyDescent="0.3">
      <c r="A51">
        <v>2018</v>
      </c>
      <c r="B51">
        <v>314780</v>
      </c>
      <c r="C51">
        <v>246157</v>
      </c>
      <c r="D51" s="2">
        <v>413.28031207853809</v>
      </c>
      <c r="E51" s="2">
        <v>329.27495440110368</v>
      </c>
      <c r="F51">
        <v>267823</v>
      </c>
      <c r="G51">
        <v>213384</v>
      </c>
      <c r="H51">
        <v>648042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zoomScale="90" zoomScaleNormal="90" workbookViewId="0"/>
  </sheetViews>
  <sheetFormatPr defaultRowHeight="14.4" x14ac:dyDescent="0.3"/>
  <cols>
    <col min="1" max="5" width="18" customWidth="1"/>
    <col min="7" max="16" width="8.88671875" customWidth="1"/>
  </cols>
  <sheetData>
    <row r="1" spans="1:27" x14ac:dyDescent="0.3">
      <c r="A1" s="3" t="s">
        <v>358</v>
      </c>
    </row>
    <row r="2" spans="1:27" x14ac:dyDescent="0.3">
      <c r="A2" t="s">
        <v>359</v>
      </c>
    </row>
    <row r="3" spans="1:27" x14ac:dyDescent="0.3">
      <c r="B3" t="s">
        <v>0</v>
      </c>
      <c r="C3" t="s">
        <v>1</v>
      </c>
      <c r="D3" t="s">
        <v>61</v>
      </c>
      <c r="E3" t="s">
        <v>2</v>
      </c>
    </row>
    <row r="4" spans="1:27" x14ac:dyDescent="0.3">
      <c r="A4" t="s">
        <v>62</v>
      </c>
      <c r="B4">
        <v>144078</v>
      </c>
      <c r="C4">
        <v>253499</v>
      </c>
      <c r="D4">
        <v>467205</v>
      </c>
      <c r="E4">
        <v>193149</v>
      </c>
      <c r="O4" s="11"/>
      <c r="P4" s="11"/>
      <c r="Q4" s="11"/>
      <c r="R4" s="11"/>
    </row>
    <row r="5" spans="1:27" x14ac:dyDescent="0.3">
      <c r="A5" t="s">
        <v>63</v>
      </c>
      <c r="B5">
        <v>18357</v>
      </c>
      <c r="C5">
        <v>30928</v>
      </c>
      <c r="D5">
        <v>54223</v>
      </c>
      <c r="E5">
        <v>25390</v>
      </c>
      <c r="O5" s="11"/>
      <c r="P5" s="11"/>
      <c r="Q5" s="11"/>
      <c r="R5" s="11"/>
    </row>
    <row r="6" spans="1:27" x14ac:dyDescent="0.3">
      <c r="A6" t="s">
        <v>64</v>
      </c>
      <c r="B6">
        <v>5382</v>
      </c>
      <c r="C6">
        <v>9060</v>
      </c>
      <c r="D6">
        <v>30082</v>
      </c>
      <c r="E6">
        <v>8337</v>
      </c>
      <c r="O6" s="11"/>
      <c r="P6" s="11"/>
      <c r="Q6" s="11"/>
      <c r="R6" s="11"/>
    </row>
    <row r="7" spans="1:27" x14ac:dyDescent="0.3">
      <c r="A7" t="s">
        <v>65</v>
      </c>
      <c r="B7">
        <v>8449</v>
      </c>
      <c r="C7">
        <v>12742</v>
      </c>
      <c r="D7">
        <v>10027</v>
      </c>
      <c r="E7">
        <v>4054</v>
      </c>
      <c r="O7" s="11"/>
      <c r="P7" s="11"/>
      <c r="Q7" s="11"/>
      <c r="R7" s="11"/>
    </row>
    <row r="8" spans="1:27" x14ac:dyDescent="0.3">
      <c r="A8" t="s">
        <v>66</v>
      </c>
      <c r="B8">
        <f>SUM(B4:B7)</f>
        <v>176266</v>
      </c>
      <c r="C8">
        <f>SUM(C4:C7)</f>
        <v>306229</v>
      </c>
      <c r="D8">
        <f>SUM(D4:D7)</f>
        <v>561537</v>
      </c>
      <c r="E8">
        <f>SUM(E4:E7)</f>
        <v>230930</v>
      </c>
      <c r="O8" s="11"/>
      <c r="P8" s="11"/>
      <c r="Q8" s="11"/>
      <c r="R8" s="11"/>
    </row>
    <row r="9" spans="1:27" x14ac:dyDescent="0.3">
      <c r="C9" s="64"/>
      <c r="D9" s="64"/>
      <c r="E9" s="64"/>
      <c r="R9" s="11"/>
    </row>
    <row r="10" spans="1:27" x14ac:dyDescent="0.3">
      <c r="B10" t="s">
        <v>0</v>
      </c>
      <c r="C10" s="8" t="s">
        <v>1</v>
      </c>
      <c r="D10" s="8" t="s">
        <v>61</v>
      </c>
      <c r="E10" s="8" t="s">
        <v>2</v>
      </c>
      <c r="R10" s="11"/>
    </row>
    <row r="11" spans="1:27" x14ac:dyDescent="0.3">
      <c r="A11" t="s">
        <v>62</v>
      </c>
      <c r="B11" s="91">
        <f t="shared" ref="B11:E14" si="0">B4/B$8</f>
        <v>0.81738962704094953</v>
      </c>
      <c r="C11" s="91">
        <f t="shared" si="0"/>
        <v>0.8278086007530312</v>
      </c>
      <c r="D11" s="91">
        <f t="shared" si="0"/>
        <v>0.83201106961785243</v>
      </c>
      <c r="E11" s="91">
        <f t="shared" si="0"/>
        <v>0.83639631057030273</v>
      </c>
    </row>
    <row r="12" spans="1:27" x14ac:dyDescent="0.3">
      <c r="A12" t="s">
        <v>63</v>
      </c>
      <c r="B12" s="91">
        <f t="shared" si="0"/>
        <v>0.1041437373061169</v>
      </c>
      <c r="C12" s="91">
        <f t="shared" si="0"/>
        <v>0.10099631321657974</v>
      </c>
      <c r="D12" s="91">
        <f t="shared" si="0"/>
        <v>9.6561758174439086E-2</v>
      </c>
      <c r="E12" s="91">
        <f t="shared" si="0"/>
        <v>0.10994673710648248</v>
      </c>
      <c r="W12" s="11"/>
      <c r="X12" s="90"/>
      <c r="Y12" s="90"/>
      <c r="Z12" s="90"/>
      <c r="AA12" s="90"/>
    </row>
    <row r="13" spans="1:27" x14ac:dyDescent="0.3">
      <c r="A13" t="s">
        <v>64</v>
      </c>
      <c r="B13" s="91">
        <f t="shared" si="0"/>
        <v>3.0533398386529451E-2</v>
      </c>
      <c r="C13" s="91">
        <f t="shared" si="0"/>
        <v>2.9585702203253121E-2</v>
      </c>
      <c r="D13" s="91">
        <f t="shared" si="0"/>
        <v>5.3570824362419577E-2</v>
      </c>
      <c r="E13" s="91">
        <f t="shared" si="0"/>
        <v>3.6101849045165203E-2</v>
      </c>
    </row>
    <row r="14" spans="1:27" x14ac:dyDescent="0.3">
      <c r="A14" t="s">
        <v>65</v>
      </c>
      <c r="B14" s="91">
        <f t="shared" si="0"/>
        <v>4.7933237266404187E-2</v>
      </c>
      <c r="C14" s="91">
        <f t="shared" si="0"/>
        <v>4.1609383827135901E-2</v>
      </c>
      <c r="D14" s="91">
        <f t="shared" si="0"/>
        <v>1.7856347845288913E-2</v>
      </c>
      <c r="E14" s="91">
        <f t="shared" si="0"/>
        <v>1.7555103278049624E-2</v>
      </c>
    </row>
    <row r="15" spans="1:27" x14ac:dyDescent="0.3">
      <c r="A15" t="s">
        <v>66</v>
      </c>
      <c r="B15" s="8">
        <f>SUM(B11:B14)</f>
        <v>1</v>
      </c>
      <c r="C15" s="8">
        <f t="shared" ref="C15:E15" si="1">SUM(C11:C14)</f>
        <v>0.99999999999999989</v>
      </c>
      <c r="D15" s="8">
        <f t="shared" si="1"/>
        <v>1</v>
      </c>
      <c r="E15" s="8">
        <f t="shared" si="1"/>
        <v>1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/>
  </sheetViews>
  <sheetFormatPr defaultRowHeight="14.4" x14ac:dyDescent="0.3"/>
  <sheetData>
    <row r="1" spans="1:18" x14ac:dyDescent="0.3">
      <c r="A1" s="3" t="s">
        <v>58</v>
      </c>
    </row>
    <row r="2" spans="1:18" x14ac:dyDescent="0.3">
      <c r="A2" t="s">
        <v>23</v>
      </c>
      <c r="B2">
        <v>2002</v>
      </c>
      <c r="C2">
        <v>2003</v>
      </c>
      <c r="D2">
        <v>2004</v>
      </c>
      <c r="E2">
        <v>2005</v>
      </c>
      <c r="F2">
        <v>2006</v>
      </c>
      <c r="G2">
        <v>2007</v>
      </c>
      <c r="H2">
        <v>2008</v>
      </c>
      <c r="I2">
        <v>2009</v>
      </c>
      <c r="J2">
        <v>2010</v>
      </c>
      <c r="K2">
        <v>2011</v>
      </c>
      <c r="L2">
        <v>2012</v>
      </c>
      <c r="M2">
        <v>2013</v>
      </c>
      <c r="N2">
        <v>2014</v>
      </c>
      <c r="O2">
        <v>2015</v>
      </c>
      <c r="P2">
        <v>2016</v>
      </c>
      <c r="Q2">
        <v>2017</v>
      </c>
      <c r="R2">
        <v>2018</v>
      </c>
    </row>
    <row r="3" spans="1:18" x14ac:dyDescent="0.3">
      <c r="A3" t="s">
        <v>46</v>
      </c>
      <c r="B3">
        <v>95</v>
      </c>
      <c r="C3">
        <v>95</v>
      </c>
      <c r="D3">
        <v>92</v>
      </c>
      <c r="E3">
        <v>98</v>
      </c>
      <c r="F3">
        <v>97</v>
      </c>
      <c r="G3">
        <v>97</v>
      </c>
      <c r="H3">
        <v>96</v>
      </c>
      <c r="I3">
        <v>98</v>
      </c>
      <c r="J3">
        <v>97</v>
      </c>
      <c r="K3">
        <v>94</v>
      </c>
      <c r="L3">
        <v>95</v>
      </c>
      <c r="M3">
        <v>95</v>
      </c>
      <c r="N3">
        <v>93</v>
      </c>
      <c r="O3">
        <v>95</v>
      </c>
      <c r="P3">
        <v>96</v>
      </c>
      <c r="Q3">
        <v>95</v>
      </c>
      <c r="R3">
        <v>96</v>
      </c>
    </row>
    <row r="4" spans="1:18" x14ac:dyDescent="0.3">
      <c r="A4" t="s">
        <v>47</v>
      </c>
      <c r="B4">
        <v>96</v>
      </c>
      <c r="C4">
        <v>95</v>
      </c>
      <c r="D4">
        <v>95</v>
      </c>
      <c r="E4">
        <v>97</v>
      </c>
      <c r="F4">
        <v>96</v>
      </c>
      <c r="G4">
        <v>96</v>
      </c>
      <c r="H4">
        <v>99</v>
      </c>
      <c r="I4">
        <v>98</v>
      </c>
      <c r="J4">
        <v>94</v>
      </c>
      <c r="K4">
        <v>93</v>
      </c>
      <c r="L4">
        <v>93</v>
      </c>
      <c r="M4">
        <v>96</v>
      </c>
      <c r="N4">
        <v>96</v>
      </c>
      <c r="O4">
        <v>97</v>
      </c>
      <c r="P4">
        <v>100</v>
      </c>
      <c r="Q4">
        <v>98</v>
      </c>
      <c r="R4">
        <v>95</v>
      </c>
    </row>
    <row r="5" spans="1:18" x14ac:dyDescent="0.3">
      <c r="A5" t="s">
        <v>48</v>
      </c>
      <c r="B5">
        <v>100</v>
      </c>
      <c r="C5">
        <v>99</v>
      </c>
      <c r="D5">
        <v>99</v>
      </c>
      <c r="E5">
        <v>100</v>
      </c>
      <c r="F5">
        <v>99</v>
      </c>
      <c r="G5">
        <v>101</v>
      </c>
      <c r="H5">
        <v>100</v>
      </c>
      <c r="I5">
        <v>100</v>
      </c>
      <c r="J5">
        <v>104</v>
      </c>
      <c r="K5">
        <v>99</v>
      </c>
      <c r="L5">
        <v>100</v>
      </c>
      <c r="M5">
        <v>99</v>
      </c>
      <c r="N5">
        <v>101</v>
      </c>
      <c r="O5">
        <v>101</v>
      </c>
      <c r="P5">
        <v>104</v>
      </c>
      <c r="Q5">
        <v>101</v>
      </c>
      <c r="R5">
        <v>100</v>
      </c>
    </row>
    <row r="6" spans="1:18" x14ac:dyDescent="0.3">
      <c r="A6" t="s">
        <v>49</v>
      </c>
      <c r="B6">
        <v>104</v>
      </c>
      <c r="C6">
        <v>102</v>
      </c>
      <c r="D6">
        <v>104</v>
      </c>
      <c r="E6">
        <v>105</v>
      </c>
      <c r="F6">
        <v>103</v>
      </c>
      <c r="G6">
        <v>103</v>
      </c>
      <c r="H6">
        <v>105</v>
      </c>
      <c r="I6">
        <v>103</v>
      </c>
      <c r="J6">
        <v>105</v>
      </c>
      <c r="K6">
        <v>104</v>
      </c>
      <c r="L6">
        <v>102</v>
      </c>
      <c r="M6">
        <v>103</v>
      </c>
      <c r="N6">
        <v>105</v>
      </c>
      <c r="O6">
        <v>104</v>
      </c>
      <c r="P6">
        <v>104</v>
      </c>
      <c r="Q6">
        <v>101</v>
      </c>
      <c r="R6">
        <v>104</v>
      </c>
    </row>
    <row r="7" spans="1:18" x14ac:dyDescent="0.3">
      <c r="A7" t="s">
        <v>50</v>
      </c>
      <c r="B7">
        <v>108</v>
      </c>
      <c r="C7">
        <v>107</v>
      </c>
      <c r="D7">
        <v>107</v>
      </c>
      <c r="E7">
        <v>107</v>
      </c>
      <c r="F7">
        <v>107</v>
      </c>
      <c r="G7">
        <v>105</v>
      </c>
      <c r="H7">
        <v>107</v>
      </c>
      <c r="I7">
        <v>107</v>
      </c>
      <c r="J7">
        <v>107</v>
      </c>
      <c r="K7">
        <v>106</v>
      </c>
      <c r="L7">
        <v>107</v>
      </c>
      <c r="M7">
        <v>105</v>
      </c>
      <c r="N7">
        <v>104</v>
      </c>
      <c r="O7">
        <v>107</v>
      </c>
      <c r="P7">
        <v>105</v>
      </c>
      <c r="Q7">
        <v>103</v>
      </c>
      <c r="R7">
        <v>107</v>
      </c>
    </row>
    <row r="8" spans="1:18" x14ac:dyDescent="0.3">
      <c r="A8" t="s">
        <v>51</v>
      </c>
      <c r="B8">
        <v>104</v>
      </c>
      <c r="C8">
        <v>103</v>
      </c>
      <c r="D8">
        <v>103</v>
      </c>
      <c r="E8">
        <v>104</v>
      </c>
      <c r="F8">
        <v>103</v>
      </c>
      <c r="G8">
        <v>103</v>
      </c>
      <c r="H8">
        <v>102</v>
      </c>
      <c r="I8">
        <v>99</v>
      </c>
      <c r="J8">
        <v>103</v>
      </c>
      <c r="K8">
        <v>102</v>
      </c>
      <c r="L8">
        <v>103</v>
      </c>
      <c r="M8">
        <v>102</v>
      </c>
      <c r="N8">
        <v>104</v>
      </c>
      <c r="O8">
        <v>102</v>
      </c>
      <c r="P8">
        <v>102</v>
      </c>
      <c r="Q8">
        <v>103</v>
      </c>
      <c r="R8">
        <v>102</v>
      </c>
    </row>
    <row r="9" spans="1:18" x14ac:dyDescent="0.3">
      <c r="A9" t="s">
        <v>52</v>
      </c>
      <c r="B9">
        <v>83</v>
      </c>
      <c r="C9">
        <v>81</v>
      </c>
      <c r="D9">
        <v>84</v>
      </c>
      <c r="E9">
        <v>80</v>
      </c>
      <c r="F9">
        <v>78</v>
      </c>
      <c r="G9">
        <v>81</v>
      </c>
      <c r="H9">
        <v>81</v>
      </c>
      <c r="I9">
        <v>83</v>
      </c>
      <c r="J9">
        <v>82</v>
      </c>
      <c r="K9">
        <v>83</v>
      </c>
      <c r="L9">
        <v>84</v>
      </c>
      <c r="M9">
        <v>83</v>
      </c>
      <c r="N9">
        <v>80</v>
      </c>
      <c r="O9">
        <v>82</v>
      </c>
      <c r="P9">
        <v>83</v>
      </c>
      <c r="Q9">
        <v>84</v>
      </c>
      <c r="R9">
        <v>84</v>
      </c>
    </row>
    <row r="10" spans="1:18" x14ac:dyDescent="0.3">
      <c r="A10" t="s">
        <v>53</v>
      </c>
      <c r="B10">
        <v>102</v>
      </c>
      <c r="C10">
        <v>102</v>
      </c>
      <c r="D10">
        <v>101</v>
      </c>
      <c r="E10">
        <v>101</v>
      </c>
      <c r="F10">
        <v>99</v>
      </c>
      <c r="G10">
        <v>100</v>
      </c>
      <c r="H10">
        <v>100</v>
      </c>
      <c r="I10">
        <v>104</v>
      </c>
      <c r="J10">
        <v>102</v>
      </c>
      <c r="K10">
        <v>103</v>
      </c>
      <c r="L10">
        <v>102</v>
      </c>
      <c r="M10">
        <v>101</v>
      </c>
      <c r="N10">
        <v>102</v>
      </c>
      <c r="O10">
        <v>101</v>
      </c>
      <c r="P10">
        <v>100</v>
      </c>
      <c r="Q10">
        <v>103</v>
      </c>
      <c r="R10">
        <v>102</v>
      </c>
    </row>
    <row r="11" spans="1:18" x14ac:dyDescent="0.3">
      <c r="A11" t="s">
        <v>54</v>
      </c>
      <c r="B11">
        <v>104</v>
      </c>
      <c r="C11">
        <v>106</v>
      </c>
      <c r="D11">
        <v>105</v>
      </c>
      <c r="E11">
        <v>103</v>
      </c>
      <c r="F11">
        <v>106</v>
      </c>
      <c r="G11">
        <v>106</v>
      </c>
      <c r="H11">
        <v>104</v>
      </c>
      <c r="I11">
        <v>107</v>
      </c>
      <c r="J11">
        <v>106</v>
      </c>
      <c r="K11">
        <v>105</v>
      </c>
      <c r="L11">
        <v>105</v>
      </c>
      <c r="M11">
        <v>105</v>
      </c>
      <c r="N11">
        <v>105</v>
      </c>
      <c r="O11">
        <v>105</v>
      </c>
      <c r="P11">
        <v>104</v>
      </c>
      <c r="Q11">
        <v>106</v>
      </c>
      <c r="R11">
        <v>105</v>
      </c>
    </row>
    <row r="12" spans="1:18" x14ac:dyDescent="0.3">
      <c r="A12" t="s">
        <v>55</v>
      </c>
      <c r="B12">
        <v>103</v>
      </c>
      <c r="C12">
        <v>106</v>
      </c>
      <c r="D12">
        <v>105</v>
      </c>
      <c r="E12">
        <v>103</v>
      </c>
      <c r="F12">
        <v>107</v>
      </c>
      <c r="G12">
        <v>106</v>
      </c>
      <c r="H12">
        <v>104</v>
      </c>
      <c r="I12">
        <v>104</v>
      </c>
      <c r="J12">
        <v>105</v>
      </c>
      <c r="K12">
        <v>105</v>
      </c>
      <c r="L12">
        <v>104</v>
      </c>
      <c r="M12">
        <v>104</v>
      </c>
      <c r="N12">
        <v>105</v>
      </c>
      <c r="O12">
        <v>104</v>
      </c>
      <c r="P12">
        <v>103</v>
      </c>
      <c r="Q12">
        <v>104</v>
      </c>
      <c r="R12">
        <v>103</v>
      </c>
    </row>
    <row r="13" spans="1:18" x14ac:dyDescent="0.3">
      <c r="A13" t="s">
        <v>56</v>
      </c>
      <c r="B13">
        <v>101</v>
      </c>
      <c r="C13">
        <v>104</v>
      </c>
      <c r="D13">
        <v>102</v>
      </c>
      <c r="E13">
        <v>102</v>
      </c>
      <c r="F13">
        <v>103</v>
      </c>
      <c r="G13">
        <v>103</v>
      </c>
      <c r="H13">
        <v>101</v>
      </c>
      <c r="I13">
        <v>103</v>
      </c>
      <c r="J13">
        <v>101</v>
      </c>
      <c r="K13">
        <v>105</v>
      </c>
      <c r="L13">
        <v>103</v>
      </c>
      <c r="M13">
        <v>104</v>
      </c>
      <c r="N13">
        <v>104</v>
      </c>
      <c r="O13">
        <v>103</v>
      </c>
      <c r="P13">
        <v>99</v>
      </c>
      <c r="Q13">
        <v>105</v>
      </c>
      <c r="R13">
        <v>104</v>
      </c>
    </row>
    <row r="14" spans="1:18" x14ac:dyDescent="0.3">
      <c r="A14" t="s">
        <v>57</v>
      </c>
      <c r="B14">
        <v>100</v>
      </c>
      <c r="C14">
        <v>100</v>
      </c>
      <c r="D14">
        <v>103</v>
      </c>
      <c r="E14">
        <v>100</v>
      </c>
      <c r="F14">
        <v>102</v>
      </c>
      <c r="G14">
        <v>99</v>
      </c>
      <c r="H14">
        <v>101</v>
      </c>
      <c r="I14">
        <v>94</v>
      </c>
      <c r="J14">
        <v>94</v>
      </c>
      <c r="K14">
        <v>101</v>
      </c>
      <c r="L14">
        <v>102</v>
      </c>
      <c r="M14">
        <v>103</v>
      </c>
      <c r="N14">
        <v>101</v>
      </c>
      <c r="O14">
        <v>99</v>
      </c>
      <c r="P14">
        <v>100</v>
      </c>
      <c r="Q14">
        <v>97</v>
      </c>
      <c r="R14">
        <v>98</v>
      </c>
    </row>
    <row r="15" spans="1:18" x14ac:dyDescent="0.3">
      <c r="Q15" s="64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/>
  </sheetViews>
  <sheetFormatPr defaultRowHeight="14.4" x14ac:dyDescent="0.3"/>
  <cols>
    <col min="1" max="4" width="17.88671875" customWidth="1"/>
    <col min="7" max="10" width="8.88671875" customWidth="1"/>
  </cols>
  <sheetData>
    <row r="1" spans="1:4" x14ac:dyDescent="0.3">
      <c r="A1" s="3" t="s">
        <v>335</v>
      </c>
    </row>
    <row r="2" spans="1:4" x14ac:dyDescent="0.3">
      <c r="A2" t="s">
        <v>363</v>
      </c>
    </row>
    <row r="4" spans="1:4" x14ac:dyDescent="0.3">
      <c r="A4" t="s">
        <v>59</v>
      </c>
      <c r="B4" t="s">
        <v>0</v>
      </c>
      <c r="C4" t="s">
        <v>1</v>
      </c>
      <c r="D4" t="s">
        <v>60</v>
      </c>
    </row>
    <row r="5" spans="1:4" x14ac:dyDescent="0.3">
      <c r="A5">
        <v>0</v>
      </c>
      <c r="B5">
        <v>1586</v>
      </c>
      <c r="C5">
        <v>1858</v>
      </c>
      <c r="D5">
        <v>3083</v>
      </c>
    </row>
    <row r="6" spans="1:4" x14ac:dyDescent="0.3">
      <c r="A6">
        <v>1</v>
      </c>
      <c r="B6">
        <v>1005</v>
      </c>
      <c r="C6">
        <v>1244</v>
      </c>
      <c r="D6">
        <v>1720</v>
      </c>
    </row>
    <row r="7" spans="1:4" x14ac:dyDescent="0.3">
      <c r="A7">
        <v>2</v>
      </c>
      <c r="B7">
        <v>674</v>
      </c>
      <c r="C7">
        <v>756</v>
      </c>
      <c r="D7">
        <v>1233</v>
      </c>
    </row>
    <row r="8" spans="1:4" x14ac:dyDescent="0.3">
      <c r="A8">
        <v>3</v>
      </c>
      <c r="B8">
        <v>653</v>
      </c>
      <c r="C8">
        <v>788</v>
      </c>
      <c r="D8">
        <v>1528</v>
      </c>
    </row>
    <row r="9" spans="1:4" x14ac:dyDescent="0.3">
      <c r="A9">
        <v>4</v>
      </c>
      <c r="B9">
        <v>797</v>
      </c>
      <c r="C9">
        <v>1398</v>
      </c>
      <c r="D9">
        <v>4074</v>
      </c>
    </row>
    <row r="10" spans="1:4" x14ac:dyDescent="0.3">
      <c r="A10">
        <v>5</v>
      </c>
      <c r="B10">
        <v>1770</v>
      </c>
      <c r="C10">
        <v>4016</v>
      </c>
      <c r="D10">
        <v>13487</v>
      </c>
    </row>
    <row r="11" spans="1:4" x14ac:dyDescent="0.3">
      <c r="A11">
        <v>6</v>
      </c>
      <c r="B11">
        <v>6225</v>
      </c>
      <c r="C11">
        <v>13875</v>
      </c>
      <c r="D11">
        <v>35291</v>
      </c>
    </row>
    <row r="12" spans="1:4" x14ac:dyDescent="0.3">
      <c r="A12">
        <v>7</v>
      </c>
      <c r="B12">
        <v>11328</v>
      </c>
      <c r="C12">
        <v>23029</v>
      </c>
      <c r="D12">
        <v>46662</v>
      </c>
    </row>
    <row r="13" spans="1:4" x14ac:dyDescent="0.3">
      <c r="A13">
        <v>8</v>
      </c>
      <c r="B13">
        <v>14136</v>
      </c>
      <c r="C13">
        <v>25569</v>
      </c>
      <c r="D13">
        <v>44541</v>
      </c>
    </row>
    <row r="14" spans="1:4" x14ac:dyDescent="0.3">
      <c r="A14">
        <v>9</v>
      </c>
      <c r="B14">
        <v>11896</v>
      </c>
      <c r="C14">
        <v>20081</v>
      </c>
      <c r="D14">
        <v>31412</v>
      </c>
    </row>
    <row r="15" spans="1:4" x14ac:dyDescent="0.3">
      <c r="A15">
        <v>10</v>
      </c>
      <c r="B15">
        <v>10191</v>
      </c>
      <c r="C15">
        <v>16168</v>
      </c>
      <c r="D15">
        <v>26913</v>
      </c>
    </row>
    <row r="16" spans="1:4" x14ac:dyDescent="0.3">
      <c r="A16">
        <v>11</v>
      </c>
      <c r="B16">
        <v>10159</v>
      </c>
      <c r="C16">
        <v>17035</v>
      </c>
      <c r="D16">
        <v>28352</v>
      </c>
    </row>
    <row r="17" spans="1:13" x14ac:dyDescent="0.3">
      <c r="A17">
        <v>12</v>
      </c>
      <c r="B17">
        <v>10697</v>
      </c>
      <c r="C17">
        <v>17151</v>
      </c>
      <c r="D17">
        <v>29713</v>
      </c>
    </row>
    <row r="18" spans="1:13" x14ac:dyDescent="0.3">
      <c r="A18">
        <v>13</v>
      </c>
      <c r="B18">
        <v>10823</v>
      </c>
      <c r="C18">
        <v>17750</v>
      </c>
      <c r="D18">
        <v>32273</v>
      </c>
    </row>
    <row r="19" spans="1:13" x14ac:dyDescent="0.3">
      <c r="A19">
        <v>14</v>
      </c>
      <c r="B19">
        <v>11681</v>
      </c>
      <c r="C19">
        <v>20485</v>
      </c>
      <c r="D19">
        <v>39283</v>
      </c>
    </row>
    <row r="20" spans="1:13" x14ac:dyDescent="0.3">
      <c r="A20">
        <v>15</v>
      </c>
      <c r="B20">
        <v>13880</v>
      </c>
      <c r="C20">
        <v>25976</v>
      </c>
      <c r="D20">
        <v>50620</v>
      </c>
    </row>
    <row r="21" spans="1:13" x14ac:dyDescent="0.3">
      <c r="A21">
        <v>16</v>
      </c>
      <c r="B21">
        <v>14574</v>
      </c>
      <c r="C21">
        <v>27407</v>
      </c>
      <c r="D21">
        <v>50483</v>
      </c>
    </row>
    <row r="22" spans="1:13" x14ac:dyDescent="0.3">
      <c r="A22">
        <v>17</v>
      </c>
      <c r="B22">
        <v>13039</v>
      </c>
      <c r="C22">
        <v>23169</v>
      </c>
      <c r="D22">
        <v>41982</v>
      </c>
    </row>
    <row r="23" spans="1:13" x14ac:dyDescent="0.3">
      <c r="A23">
        <v>18</v>
      </c>
      <c r="B23">
        <v>10741</v>
      </c>
      <c r="C23">
        <v>18585</v>
      </c>
      <c r="D23">
        <v>31765</v>
      </c>
    </row>
    <row r="24" spans="1:13" x14ac:dyDescent="0.3">
      <c r="A24">
        <v>19</v>
      </c>
      <c r="B24">
        <v>9020</v>
      </c>
      <c r="C24">
        <v>14908</v>
      </c>
      <c r="D24">
        <v>26122</v>
      </c>
    </row>
    <row r="25" spans="1:13" x14ac:dyDescent="0.3">
      <c r="A25">
        <v>20</v>
      </c>
      <c r="B25">
        <v>7551</v>
      </c>
      <c r="C25">
        <v>12570</v>
      </c>
      <c r="D25">
        <v>21244</v>
      </c>
    </row>
    <row r="26" spans="1:13" x14ac:dyDescent="0.3">
      <c r="A26">
        <v>21</v>
      </c>
      <c r="B26">
        <v>6308</v>
      </c>
      <c r="C26">
        <v>9222</v>
      </c>
      <c r="D26">
        <v>14486</v>
      </c>
    </row>
    <row r="27" spans="1:13" x14ac:dyDescent="0.3">
      <c r="A27">
        <v>22</v>
      </c>
      <c r="B27">
        <v>3778</v>
      </c>
      <c r="C27">
        <v>5313</v>
      </c>
      <c r="D27">
        <v>8364</v>
      </c>
    </row>
    <row r="28" spans="1:13" x14ac:dyDescent="0.3">
      <c r="A28">
        <v>23</v>
      </c>
      <c r="B28">
        <v>2567</v>
      </c>
      <c r="C28">
        <v>3187</v>
      </c>
      <c r="D28">
        <v>4982</v>
      </c>
    </row>
    <row r="30" spans="1:13" x14ac:dyDescent="0.3">
      <c r="A30" t="s">
        <v>66</v>
      </c>
      <c r="B30">
        <f>SUM(B5:B28)</f>
        <v>185079</v>
      </c>
      <c r="C30">
        <f t="shared" ref="C30" si="0">SUM(C5:C28)</f>
        <v>321540</v>
      </c>
      <c r="D30">
        <f>SUM(D5:D28)</f>
        <v>589613</v>
      </c>
    </row>
    <row r="32" spans="1:13" x14ac:dyDescent="0.3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</row>
    <row r="33" spans="1:13" x14ac:dyDescent="0.3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</row>
    <row r="34" spans="1:13" x14ac:dyDescent="0.3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</row>
    <row r="35" spans="1:13" x14ac:dyDescent="0.3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</row>
    <row r="36" spans="1:13" x14ac:dyDescent="0.3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spans="1:13" x14ac:dyDescent="0.3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</row>
    <row r="38" spans="1:13" x14ac:dyDescent="0.3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/>
  </sheetViews>
  <sheetFormatPr defaultRowHeight="14.4" x14ac:dyDescent="0.3"/>
  <cols>
    <col min="1" max="5" width="18.21875" customWidth="1"/>
  </cols>
  <sheetData>
    <row r="1" spans="1:6" x14ac:dyDescent="0.3">
      <c r="A1" s="3" t="s">
        <v>365</v>
      </c>
    </row>
    <row r="2" spans="1:6" x14ac:dyDescent="0.3">
      <c r="A2" s="6"/>
      <c r="B2" s="6" t="s">
        <v>0</v>
      </c>
      <c r="C2" s="6" t="s">
        <v>1</v>
      </c>
      <c r="D2" s="6" t="s">
        <v>75</v>
      </c>
      <c r="E2" s="6" t="s">
        <v>2</v>
      </c>
      <c r="F2" s="6"/>
    </row>
    <row r="3" spans="1:6" x14ac:dyDescent="0.3">
      <c r="A3" t="s">
        <v>68</v>
      </c>
      <c r="B3" s="2">
        <v>103.25328243454786</v>
      </c>
      <c r="C3" s="2">
        <v>105.61082332696201</v>
      </c>
      <c r="D3" s="2">
        <v>107.95058892993121</v>
      </c>
      <c r="E3" s="2">
        <v>108.64471374864155</v>
      </c>
    </row>
    <row r="4" spans="1:6" x14ac:dyDescent="0.3">
      <c r="A4" t="s">
        <v>69</v>
      </c>
      <c r="B4" s="2">
        <v>105.99249128744917</v>
      </c>
      <c r="C4" s="2">
        <v>109.01670696977996</v>
      </c>
      <c r="D4" s="2">
        <v>109.95173883062459</v>
      </c>
      <c r="E4" s="2">
        <v>110.6109725915845</v>
      </c>
    </row>
    <row r="5" spans="1:6" x14ac:dyDescent="0.3">
      <c r="A5" t="s">
        <v>70</v>
      </c>
      <c r="B5" s="2">
        <v>109.20171472029929</v>
      </c>
      <c r="C5" s="2">
        <v>111.25849853374781</v>
      </c>
      <c r="D5" s="2">
        <v>111.70380282851424</v>
      </c>
      <c r="E5" s="2">
        <v>112.20231974049955</v>
      </c>
    </row>
    <row r="6" spans="1:6" x14ac:dyDescent="0.3">
      <c r="A6" t="s">
        <v>71</v>
      </c>
      <c r="B6" s="2">
        <v>110.31035129658791</v>
      </c>
      <c r="C6" s="2">
        <v>112.72410519089043</v>
      </c>
      <c r="D6" s="2">
        <v>112.60272374433384</v>
      </c>
      <c r="E6" s="2">
        <v>113.22963742156655</v>
      </c>
    </row>
    <row r="7" spans="1:6" x14ac:dyDescent="0.3">
      <c r="A7" t="s">
        <v>72</v>
      </c>
      <c r="B7" s="2">
        <v>110.45895312386884</v>
      </c>
      <c r="C7" s="2">
        <v>111.13498790200768</v>
      </c>
      <c r="D7" s="2">
        <v>112.13682595506948</v>
      </c>
      <c r="E7" s="2">
        <v>109.73556451732816</v>
      </c>
    </row>
    <row r="8" spans="1:6" x14ac:dyDescent="0.3">
      <c r="A8" t="s">
        <v>73</v>
      </c>
      <c r="B8" s="2">
        <v>83.936913114247474</v>
      </c>
      <c r="C8" s="2">
        <v>77.229348301246119</v>
      </c>
      <c r="D8" s="2">
        <v>73.901608946210857</v>
      </c>
      <c r="E8" s="2">
        <v>74.004821948352358</v>
      </c>
    </row>
    <row r="9" spans="1:6" x14ac:dyDescent="0.3">
      <c r="A9" t="s">
        <v>74</v>
      </c>
      <c r="B9" s="2">
        <v>76.846294022999416</v>
      </c>
      <c r="C9" s="2">
        <v>73.025529775366024</v>
      </c>
      <c r="D9" s="2">
        <v>71.752710765315868</v>
      </c>
      <c r="E9" s="2">
        <v>71.571970032027295</v>
      </c>
    </row>
    <row r="12" spans="1:6" x14ac:dyDescent="0.3">
      <c r="A12" s="3"/>
    </row>
    <row r="13" spans="1:6" x14ac:dyDescent="0.3">
      <c r="A13" s="6"/>
      <c r="B13" s="6"/>
      <c r="C13" s="6"/>
      <c r="D13" s="6"/>
      <c r="E13" s="6"/>
    </row>
    <row r="14" spans="1:6" x14ac:dyDescent="0.3">
      <c r="B14" s="2"/>
      <c r="C14" s="2"/>
      <c r="D14" s="2"/>
      <c r="E14" s="2"/>
    </row>
    <row r="15" spans="1:6" x14ac:dyDescent="0.3">
      <c r="B15" s="2"/>
      <c r="C15" s="2"/>
      <c r="D15" s="2"/>
      <c r="E15" s="2"/>
    </row>
    <row r="16" spans="1:6" x14ac:dyDescent="0.3">
      <c r="B16" s="2"/>
      <c r="C16" s="2"/>
      <c r="D16" s="2"/>
      <c r="E16" s="2"/>
    </row>
    <row r="17" spans="2:5" x14ac:dyDescent="0.3">
      <c r="B17" s="2"/>
      <c r="C17" s="2"/>
      <c r="D17" s="2"/>
      <c r="E17" s="2"/>
    </row>
    <row r="18" spans="2:5" x14ac:dyDescent="0.3">
      <c r="B18" s="2"/>
      <c r="C18" s="2"/>
      <c r="D18" s="2"/>
      <c r="E18" s="2"/>
    </row>
    <row r="19" spans="2:5" x14ac:dyDescent="0.3">
      <c r="B19" s="2"/>
      <c r="C19" s="2"/>
      <c r="D19" s="2"/>
      <c r="E19" s="2"/>
    </row>
    <row r="20" spans="2:5" x14ac:dyDescent="0.3">
      <c r="B20" s="2"/>
      <c r="C20" s="2"/>
      <c r="D20" s="2"/>
      <c r="E20" s="2"/>
    </row>
    <row r="23" spans="2:5" x14ac:dyDescent="0.3">
      <c r="B23" s="2"/>
      <c r="C23" s="2"/>
      <c r="D23" s="2"/>
      <c r="E23" s="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workbookViewId="0"/>
  </sheetViews>
  <sheetFormatPr defaultRowHeight="14.4" x14ac:dyDescent="0.3"/>
  <cols>
    <col min="1" max="6" width="22.33203125" customWidth="1"/>
    <col min="8" max="12" width="8.88671875" customWidth="1"/>
    <col min="26" max="26" width="8.88671875" customWidth="1"/>
  </cols>
  <sheetData>
    <row r="1" spans="1:28" x14ac:dyDescent="0.3">
      <c r="A1" s="3" t="s">
        <v>361</v>
      </c>
    </row>
    <row r="2" spans="1:28" x14ac:dyDescent="0.3">
      <c r="A2" t="s">
        <v>362</v>
      </c>
      <c r="D2" s="1"/>
      <c r="E2" s="1"/>
      <c r="F2" s="1"/>
      <c r="G2" s="1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</row>
    <row r="3" spans="1:28" x14ac:dyDescent="0.3">
      <c r="G3" s="1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</row>
    <row r="4" spans="1:28" x14ac:dyDescent="0.3">
      <c r="A4" t="s">
        <v>89</v>
      </c>
      <c r="B4">
        <v>2017</v>
      </c>
      <c r="C4">
        <v>2018</v>
      </c>
      <c r="G4" s="1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</row>
    <row r="5" spans="1:28" x14ac:dyDescent="0.3">
      <c r="A5" t="s">
        <v>76</v>
      </c>
      <c r="B5" t="s">
        <v>77</v>
      </c>
      <c r="C5" t="s">
        <v>77</v>
      </c>
      <c r="D5" t="s">
        <v>78</v>
      </c>
      <c r="E5" t="s">
        <v>79</v>
      </c>
      <c r="F5" t="s">
        <v>80</v>
      </c>
      <c r="G5" s="1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</row>
    <row r="6" spans="1:28" x14ac:dyDescent="0.3">
      <c r="A6" t="s">
        <v>81</v>
      </c>
      <c r="B6">
        <v>33300</v>
      </c>
      <c r="C6">
        <v>31700</v>
      </c>
      <c r="D6" s="2">
        <f>C6/$C$11*100</f>
        <v>17.125877903835764</v>
      </c>
      <c r="E6">
        <f>C6-B6</f>
        <v>-1600</v>
      </c>
      <c r="F6" s="1">
        <f>E6/B6*100</f>
        <v>-4.8048048048048049</v>
      </c>
      <c r="G6" s="1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</row>
    <row r="7" spans="1:28" x14ac:dyDescent="0.3">
      <c r="A7" t="s">
        <v>82</v>
      </c>
      <c r="B7">
        <v>70500</v>
      </c>
      <c r="C7">
        <v>65400</v>
      </c>
      <c r="D7" s="2">
        <f t="shared" ref="D7:D11" si="0">C7/$C$11*100</f>
        <v>35.332252836304704</v>
      </c>
      <c r="E7">
        <f>C7-B7</f>
        <v>-5100</v>
      </c>
      <c r="F7" s="1">
        <f t="shared" ref="F7:F11" si="1">E7/B7*100</f>
        <v>-7.2340425531914887</v>
      </c>
      <c r="G7" s="1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</row>
    <row r="8" spans="1:28" x14ac:dyDescent="0.3">
      <c r="A8" t="s">
        <v>83</v>
      </c>
      <c r="B8">
        <v>44800</v>
      </c>
      <c r="C8">
        <v>41500</v>
      </c>
      <c r="D8" s="2">
        <f t="shared" si="0"/>
        <v>22.420313344138304</v>
      </c>
      <c r="E8">
        <f t="shared" ref="E8:E10" si="2">C8-B8</f>
        <v>-3300</v>
      </c>
      <c r="F8" s="1">
        <f t="shared" si="1"/>
        <v>-7.3660714285714288</v>
      </c>
      <c r="G8" s="1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</row>
    <row r="9" spans="1:28" x14ac:dyDescent="0.3">
      <c r="A9" t="s">
        <v>84</v>
      </c>
      <c r="B9">
        <v>29300</v>
      </c>
      <c r="C9">
        <v>27300</v>
      </c>
      <c r="D9" s="2">
        <f t="shared" si="0"/>
        <v>14.748784440842789</v>
      </c>
      <c r="E9">
        <f t="shared" si="2"/>
        <v>-2000</v>
      </c>
      <c r="F9" s="1">
        <f t="shared" si="1"/>
        <v>-6.8259385665529013</v>
      </c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</row>
    <row r="10" spans="1:28" x14ac:dyDescent="0.3">
      <c r="A10" t="s">
        <v>85</v>
      </c>
      <c r="B10">
        <v>20200</v>
      </c>
      <c r="C10">
        <v>19100</v>
      </c>
      <c r="D10" s="2">
        <f t="shared" si="0"/>
        <v>10.318746623446785</v>
      </c>
      <c r="E10">
        <f t="shared" si="2"/>
        <v>-1100</v>
      </c>
      <c r="F10" s="1">
        <f t="shared" si="1"/>
        <v>-5.4455445544554459</v>
      </c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</row>
    <row r="11" spans="1:28" x14ac:dyDescent="0.3">
      <c r="A11" t="s">
        <v>86</v>
      </c>
      <c r="B11">
        <v>198100</v>
      </c>
      <c r="C11">
        <v>185100</v>
      </c>
      <c r="D11" s="2">
        <f t="shared" si="0"/>
        <v>100</v>
      </c>
      <c r="E11">
        <f>C11-B11</f>
        <v>-13000</v>
      </c>
      <c r="F11" s="1">
        <f t="shared" si="1"/>
        <v>-6.5623422513881886</v>
      </c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</row>
    <row r="12" spans="1:28" x14ac:dyDescent="0.3">
      <c r="F12" s="1"/>
      <c r="I12" s="86"/>
      <c r="J12" s="86"/>
      <c r="K12" s="86"/>
      <c r="L12" s="86"/>
      <c r="M12" s="86"/>
      <c r="N12" s="86"/>
      <c r="O12" s="86"/>
      <c r="P12" s="89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</row>
    <row r="13" spans="1:28" x14ac:dyDescent="0.3">
      <c r="A13" t="s">
        <v>87</v>
      </c>
      <c r="B13">
        <v>2017</v>
      </c>
      <c r="C13">
        <v>2018</v>
      </c>
      <c r="F13" s="1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</row>
    <row r="14" spans="1:28" x14ac:dyDescent="0.3">
      <c r="A14" t="s">
        <v>76</v>
      </c>
      <c r="B14" t="s">
        <v>77</v>
      </c>
      <c r="C14" t="s">
        <v>77</v>
      </c>
      <c r="D14" t="s">
        <v>78</v>
      </c>
      <c r="E14" t="s">
        <v>79</v>
      </c>
      <c r="F14" s="1" t="s">
        <v>80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</row>
    <row r="15" spans="1:28" x14ac:dyDescent="0.3">
      <c r="A15" t="s">
        <v>81</v>
      </c>
      <c r="B15">
        <v>63400</v>
      </c>
      <c r="C15">
        <v>62500</v>
      </c>
      <c r="D15" s="2">
        <f>C15/$C$20*100</f>
        <v>19.440124416796266</v>
      </c>
      <c r="E15">
        <f>C15-B15</f>
        <v>-900</v>
      </c>
      <c r="F15" s="1">
        <f>E15/B15*100</f>
        <v>-1.4195583596214512</v>
      </c>
      <c r="I15" s="86"/>
      <c r="J15" s="86"/>
      <c r="K15" s="86"/>
      <c r="L15" s="86"/>
      <c r="M15" s="86"/>
      <c r="N15" s="86"/>
      <c r="O15" s="86"/>
      <c r="P15" s="89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</row>
    <row r="16" spans="1:28" x14ac:dyDescent="0.3">
      <c r="A16" t="s">
        <v>82</v>
      </c>
      <c r="B16">
        <v>110600</v>
      </c>
      <c r="C16">
        <v>108700</v>
      </c>
      <c r="D16" s="2">
        <f t="shared" ref="D16:D20" si="3">C16/$C$20*100</f>
        <v>33.810264385692065</v>
      </c>
      <c r="E16">
        <f t="shared" ref="E16:E20" si="4">C16-B16</f>
        <v>-1900</v>
      </c>
      <c r="F16" s="1">
        <f t="shared" ref="F16:F20" si="5">E16/B16*100</f>
        <v>-1.7179023508137432</v>
      </c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</row>
    <row r="17" spans="1:28" x14ac:dyDescent="0.3">
      <c r="A17" t="s">
        <v>83</v>
      </c>
      <c r="B17">
        <v>78800</v>
      </c>
      <c r="C17">
        <v>76600</v>
      </c>
      <c r="D17" s="2">
        <f t="shared" si="3"/>
        <v>23.825816485225506</v>
      </c>
      <c r="E17">
        <f t="shared" si="4"/>
        <v>-2200</v>
      </c>
      <c r="F17" s="1">
        <f t="shared" si="5"/>
        <v>-2.7918781725888326</v>
      </c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</row>
    <row r="18" spans="1:28" x14ac:dyDescent="0.3">
      <c r="A18" t="s">
        <v>84</v>
      </c>
      <c r="B18">
        <v>45500</v>
      </c>
      <c r="C18">
        <v>46100</v>
      </c>
      <c r="D18" s="2">
        <f t="shared" si="3"/>
        <v>14.339035769828925</v>
      </c>
      <c r="E18">
        <f t="shared" si="4"/>
        <v>600</v>
      </c>
      <c r="F18" s="1">
        <f t="shared" si="5"/>
        <v>1.3186813186813187</v>
      </c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</row>
    <row r="19" spans="1:28" x14ac:dyDescent="0.3">
      <c r="A19" t="s">
        <v>85</v>
      </c>
      <c r="B19">
        <v>28100</v>
      </c>
      <c r="C19">
        <v>27800</v>
      </c>
      <c r="D19" s="2">
        <f t="shared" si="3"/>
        <v>8.6469673405909795</v>
      </c>
      <c r="E19">
        <f t="shared" si="4"/>
        <v>-300</v>
      </c>
      <c r="F19" s="1">
        <f t="shared" si="5"/>
        <v>-1.0676156583629894</v>
      </c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</row>
    <row r="20" spans="1:28" x14ac:dyDescent="0.3">
      <c r="A20" t="s">
        <v>86</v>
      </c>
      <c r="B20">
        <v>326300</v>
      </c>
      <c r="C20">
        <v>321500</v>
      </c>
      <c r="D20" s="2">
        <f t="shared" si="3"/>
        <v>100</v>
      </c>
      <c r="E20">
        <f t="shared" si="4"/>
        <v>-4800</v>
      </c>
      <c r="F20" s="1">
        <f t="shared" si="5"/>
        <v>-1.4710389212381243</v>
      </c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</row>
    <row r="21" spans="1:28" x14ac:dyDescent="0.3">
      <c r="F21" s="1"/>
      <c r="I21" s="86"/>
      <c r="J21" s="86"/>
      <c r="K21" s="86"/>
      <c r="L21" s="86"/>
      <c r="M21" s="86"/>
      <c r="N21" s="86"/>
      <c r="O21" s="86"/>
      <c r="P21" s="89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</row>
    <row r="22" spans="1:28" x14ac:dyDescent="0.3">
      <c r="A22" t="s">
        <v>88</v>
      </c>
      <c r="B22">
        <v>2017</v>
      </c>
      <c r="C22">
        <v>2018</v>
      </c>
      <c r="F22" s="1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</row>
    <row r="23" spans="1:28" x14ac:dyDescent="0.3">
      <c r="A23" t="s">
        <v>76</v>
      </c>
      <c r="B23" t="s">
        <v>77</v>
      </c>
      <c r="C23" t="s">
        <v>77</v>
      </c>
      <c r="D23" t="s">
        <v>78</v>
      </c>
      <c r="E23" t="s">
        <v>79</v>
      </c>
      <c r="F23" s="1" t="s">
        <v>80</v>
      </c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</row>
    <row r="24" spans="1:28" x14ac:dyDescent="0.3">
      <c r="A24" t="s">
        <v>81</v>
      </c>
      <c r="B24">
        <v>128400</v>
      </c>
      <c r="C24">
        <v>126500</v>
      </c>
      <c r="D24" s="2">
        <f>C24/$C$29*100</f>
        <v>21.455223880597014</v>
      </c>
      <c r="E24">
        <f>C24-B24</f>
        <v>-1900</v>
      </c>
      <c r="F24" s="1">
        <f>E24/B24*100</f>
        <v>-1.4797507788161994</v>
      </c>
      <c r="I24" s="86"/>
      <c r="J24" s="86"/>
      <c r="K24" s="86"/>
      <c r="L24" s="86"/>
      <c r="M24" s="86"/>
      <c r="N24" s="86"/>
      <c r="O24" s="86"/>
      <c r="P24" s="89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</row>
    <row r="25" spans="1:28" x14ac:dyDescent="0.3">
      <c r="A25" t="s">
        <v>82</v>
      </c>
      <c r="B25">
        <v>186700</v>
      </c>
      <c r="C25">
        <v>187900</v>
      </c>
      <c r="D25" s="2">
        <f t="shared" ref="D25:D29" si="6">C25/$C$29*100</f>
        <v>31.869063772048843</v>
      </c>
      <c r="E25">
        <f t="shared" ref="E25:E29" si="7">C25-B25</f>
        <v>1200</v>
      </c>
      <c r="F25" s="1">
        <f t="shared" ref="F25:F29" si="8">E25/B25*100</f>
        <v>0.64274236743438673</v>
      </c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</row>
    <row r="26" spans="1:28" x14ac:dyDescent="0.3">
      <c r="A26" t="s">
        <v>83</v>
      </c>
      <c r="B26">
        <v>151000</v>
      </c>
      <c r="C26">
        <v>143100</v>
      </c>
      <c r="D26" s="2">
        <f t="shared" si="6"/>
        <v>24.270691994572591</v>
      </c>
      <c r="E26">
        <f t="shared" si="7"/>
        <v>-7900</v>
      </c>
      <c r="F26" s="1">
        <f t="shared" si="8"/>
        <v>-5.2317880794701992</v>
      </c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</row>
    <row r="27" spans="1:28" x14ac:dyDescent="0.3">
      <c r="A27" t="s">
        <v>84</v>
      </c>
      <c r="B27">
        <v>81200</v>
      </c>
      <c r="C27">
        <v>79100</v>
      </c>
      <c r="D27" s="2">
        <f t="shared" si="6"/>
        <v>13.415875169606513</v>
      </c>
      <c r="E27">
        <f t="shared" si="7"/>
        <v>-2100</v>
      </c>
      <c r="F27" s="1">
        <f>E27/B27*100</f>
        <v>-2.5862068965517242</v>
      </c>
      <c r="I27" s="86"/>
      <c r="J27" s="86"/>
      <c r="K27" s="86"/>
      <c r="L27" s="86"/>
      <c r="M27" s="86"/>
      <c r="N27" s="86"/>
      <c r="O27" s="86"/>
      <c r="P27" s="89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</row>
    <row r="28" spans="1:28" x14ac:dyDescent="0.3">
      <c r="A28" t="s">
        <v>85</v>
      </c>
      <c r="B28">
        <v>50300</v>
      </c>
      <c r="C28">
        <v>53000</v>
      </c>
      <c r="D28" s="2">
        <f t="shared" si="6"/>
        <v>8.9891451831750331</v>
      </c>
      <c r="E28">
        <f t="shared" si="7"/>
        <v>2700</v>
      </c>
      <c r="F28" s="1">
        <f t="shared" si="8"/>
        <v>5.3677932405566597</v>
      </c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</row>
    <row r="29" spans="1:28" x14ac:dyDescent="0.3">
      <c r="A29" t="s">
        <v>86</v>
      </c>
      <c r="B29">
        <v>597600</v>
      </c>
      <c r="C29">
        <v>589600</v>
      </c>
      <c r="D29" s="2">
        <f t="shared" si="6"/>
        <v>100</v>
      </c>
      <c r="E29">
        <f t="shared" si="7"/>
        <v>-8000</v>
      </c>
      <c r="F29" s="1">
        <f t="shared" si="8"/>
        <v>-1.3386880856760375</v>
      </c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</row>
    <row r="30" spans="1:28" x14ac:dyDescent="0.3"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</row>
    <row r="31" spans="1:28" x14ac:dyDescent="0.3"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</row>
    <row r="32" spans="1:28" x14ac:dyDescent="0.3"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</row>
    <row r="33" spans="2:30" x14ac:dyDescent="0.3"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</row>
    <row r="34" spans="2:30" x14ac:dyDescent="0.3">
      <c r="B34" s="27"/>
      <c r="C34" s="27"/>
      <c r="D34" s="27"/>
      <c r="E34" s="27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</row>
    <row r="35" spans="2:30" x14ac:dyDescent="0.3"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</row>
    <row r="36" spans="2:30" x14ac:dyDescent="0.3"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</row>
    <row r="37" spans="2:30" x14ac:dyDescent="0.3"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</row>
    <row r="38" spans="2:30" x14ac:dyDescent="0.3"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</row>
    <row r="39" spans="2:30" x14ac:dyDescent="0.3"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</row>
    <row r="40" spans="2:30" x14ac:dyDescent="0.3"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</row>
    <row r="45" spans="2:30" x14ac:dyDescent="0.3">
      <c r="D45" s="2"/>
      <c r="F45" s="1"/>
      <c r="AC45" t="s">
        <v>89</v>
      </c>
    </row>
    <row r="46" spans="2:30" x14ac:dyDescent="0.3">
      <c r="D46" s="2"/>
      <c r="F46" s="1"/>
      <c r="AC46" t="s">
        <v>76</v>
      </c>
    </row>
    <row r="47" spans="2:30" x14ac:dyDescent="0.3">
      <c r="D47" s="2"/>
      <c r="F47" s="1"/>
      <c r="AC47" t="s">
        <v>81</v>
      </c>
      <c r="AD47">
        <v>33300</v>
      </c>
    </row>
    <row r="48" spans="2:30" x14ac:dyDescent="0.3">
      <c r="D48" s="2"/>
      <c r="F48" s="1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t="s">
        <v>82</v>
      </c>
      <c r="AD48">
        <v>70500</v>
      </c>
    </row>
    <row r="49" spans="4:30" x14ac:dyDescent="0.3">
      <c r="D49" s="2"/>
      <c r="F49" s="1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t="s">
        <v>83</v>
      </c>
      <c r="AD49">
        <v>44800</v>
      </c>
    </row>
    <row r="50" spans="4:30" x14ac:dyDescent="0.3">
      <c r="D50" s="2"/>
      <c r="F50" s="1"/>
      <c r="R50" s="86"/>
      <c r="S50" s="89"/>
      <c r="T50" s="86"/>
      <c r="U50" s="86"/>
      <c r="V50" s="86"/>
      <c r="W50" s="86"/>
      <c r="X50" s="86"/>
      <c r="Y50" s="86"/>
      <c r="Z50" s="86"/>
      <c r="AA50" s="86"/>
      <c r="AB50" s="86"/>
      <c r="AC50" t="s">
        <v>84</v>
      </c>
      <c r="AD50">
        <v>29300</v>
      </c>
    </row>
    <row r="51" spans="4:30" x14ac:dyDescent="0.3">
      <c r="F51" s="1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t="s">
        <v>85</v>
      </c>
      <c r="AD51">
        <v>20200</v>
      </c>
    </row>
    <row r="52" spans="4:30" x14ac:dyDescent="0.3">
      <c r="F52" s="1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t="s">
        <v>86</v>
      </c>
      <c r="AD52">
        <v>198100</v>
      </c>
    </row>
    <row r="53" spans="4:30" x14ac:dyDescent="0.3">
      <c r="F53" s="1"/>
      <c r="R53" s="86"/>
      <c r="S53" s="89"/>
      <c r="T53" s="86"/>
      <c r="U53" s="86"/>
      <c r="V53" s="86"/>
      <c r="W53" s="86"/>
      <c r="X53" s="86"/>
      <c r="Y53" s="86"/>
      <c r="Z53" s="86"/>
      <c r="AA53" s="86"/>
      <c r="AB53" s="86"/>
    </row>
    <row r="54" spans="4:30" x14ac:dyDescent="0.3">
      <c r="D54" s="2"/>
      <c r="F54" s="1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t="s">
        <v>87</v>
      </c>
    </row>
    <row r="55" spans="4:30" x14ac:dyDescent="0.3">
      <c r="D55" s="2"/>
      <c r="F55" s="1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t="s">
        <v>76</v>
      </c>
    </row>
    <row r="56" spans="4:30" x14ac:dyDescent="0.3">
      <c r="D56" s="2"/>
      <c r="F56" s="1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t="s">
        <v>81</v>
      </c>
      <c r="AD56">
        <v>63400</v>
      </c>
    </row>
    <row r="57" spans="4:30" x14ac:dyDescent="0.3">
      <c r="D57" s="2"/>
      <c r="F57" s="1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t="s">
        <v>82</v>
      </c>
      <c r="AD57">
        <v>110600</v>
      </c>
    </row>
    <row r="58" spans="4:30" x14ac:dyDescent="0.3">
      <c r="D58" s="2"/>
      <c r="F58" s="1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t="s">
        <v>83</v>
      </c>
      <c r="AD58">
        <v>78800</v>
      </c>
    </row>
    <row r="59" spans="4:30" x14ac:dyDescent="0.3">
      <c r="D59" s="2"/>
      <c r="F59" s="1"/>
      <c r="R59" s="86"/>
      <c r="S59" s="89"/>
      <c r="T59" s="86"/>
      <c r="U59" s="86"/>
      <c r="V59" s="86"/>
      <c r="W59" s="86"/>
      <c r="X59" s="86"/>
      <c r="Y59" s="86"/>
      <c r="Z59" s="86"/>
      <c r="AA59" s="86"/>
      <c r="AB59" s="86"/>
      <c r="AC59" t="s">
        <v>84</v>
      </c>
      <c r="AD59">
        <v>45500</v>
      </c>
    </row>
    <row r="60" spans="4:30" x14ac:dyDescent="0.3">
      <c r="F60" s="1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t="s">
        <v>85</v>
      </c>
      <c r="AD60">
        <v>28100</v>
      </c>
    </row>
    <row r="61" spans="4:30" x14ac:dyDescent="0.3">
      <c r="F61" s="1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t="s">
        <v>86</v>
      </c>
      <c r="AD61">
        <v>326300</v>
      </c>
    </row>
    <row r="62" spans="4:30" x14ac:dyDescent="0.3">
      <c r="F62" s="1"/>
      <c r="R62" s="86"/>
      <c r="S62" s="89"/>
      <c r="T62" s="86"/>
      <c r="U62" s="86"/>
      <c r="V62" s="86"/>
      <c r="W62" s="86"/>
      <c r="X62" s="86"/>
      <c r="Y62" s="86"/>
      <c r="Z62" s="86"/>
      <c r="AA62" s="86"/>
      <c r="AB62" s="86"/>
    </row>
    <row r="63" spans="4:30" x14ac:dyDescent="0.3">
      <c r="D63" s="2"/>
      <c r="F63" s="1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t="s">
        <v>88</v>
      </c>
    </row>
    <row r="64" spans="4:30" x14ac:dyDescent="0.3">
      <c r="D64" s="2"/>
      <c r="F64" s="1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t="s">
        <v>76</v>
      </c>
    </row>
    <row r="65" spans="4:30" x14ac:dyDescent="0.3">
      <c r="D65" s="2"/>
      <c r="F65" s="1"/>
      <c r="R65" s="86"/>
      <c r="S65" s="89"/>
      <c r="T65" s="86"/>
      <c r="U65" s="86"/>
      <c r="V65" s="86"/>
      <c r="W65" s="86"/>
      <c r="X65" s="86"/>
      <c r="Y65" s="86"/>
      <c r="Z65" s="86"/>
      <c r="AA65" s="86"/>
      <c r="AB65" s="86"/>
      <c r="AC65" t="s">
        <v>81</v>
      </c>
      <c r="AD65">
        <v>128400</v>
      </c>
    </row>
    <row r="66" spans="4:30" x14ac:dyDescent="0.3">
      <c r="D66" s="2"/>
      <c r="F66" s="1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t="s">
        <v>82</v>
      </c>
      <c r="AD66">
        <v>186700</v>
      </c>
    </row>
    <row r="67" spans="4:30" x14ac:dyDescent="0.3">
      <c r="D67" s="2"/>
      <c r="F67" s="1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t="s">
        <v>83</v>
      </c>
      <c r="AD67">
        <v>151000</v>
      </c>
    </row>
    <row r="68" spans="4:30" x14ac:dyDescent="0.3">
      <c r="D68" s="2"/>
      <c r="F68" s="1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t="s">
        <v>84</v>
      </c>
      <c r="AD68">
        <v>81200</v>
      </c>
    </row>
    <row r="69" spans="4:30" x14ac:dyDescent="0.3"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t="s">
        <v>85</v>
      </c>
      <c r="AD69">
        <v>50300</v>
      </c>
    </row>
    <row r="70" spans="4:30" x14ac:dyDescent="0.3"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t="s">
        <v>86</v>
      </c>
      <c r="AD70">
        <v>597600</v>
      </c>
    </row>
    <row r="71" spans="4:30" x14ac:dyDescent="0.3"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</row>
    <row r="72" spans="4:30" x14ac:dyDescent="0.3"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/>
  </sheetViews>
  <sheetFormatPr defaultRowHeight="14.4" x14ac:dyDescent="0.3"/>
  <cols>
    <col min="2" max="9" width="13.33203125" customWidth="1"/>
  </cols>
  <sheetData>
    <row r="1" spans="1:9" x14ac:dyDescent="0.3">
      <c r="A1" s="3" t="s">
        <v>336</v>
      </c>
    </row>
    <row r="2" spans="1:9" x14ac:dyDescent="0.3">
      <c r="A2" t="s">
        <v>59</v>
      </c>
      <c r="B2" t="s">
        <v>97</v>
      </c>
      <c r="C2" t="s">
        <v>98</v>
      </c>
      <c r="D2" t="s">
        <v>103</v>
      </c>
      <c r="E2" t="s">
        <v>99</v>
      </c>
      <c r="F2" t="s">
        <v>100</v>
      </c>
      <c r="G2" t="s">
        <v>101</v>
      </c>
      <c r="H2" t="s">
        <v>102</v>
      </c>
      <c r="I2" t="s">
        <v>104</v>
      </c>
    </row>
    <row r="3" spans="1:9" x14ac:dyDescent="0.3">
      <c r="A3" s="84" t="s">
        <v>339</v>
      </c>
      <c r="B3">
        <v>1343</v>
      </c>
      <c r="C3">
        <v>91</v>
      </c>
      <c r="D3">
        <v>8</v>
      </c>
      <c r="E3">
        <v>4</v>
      </c>
      <c r="F3">
        <v>140</v>
      </c>
      <c r="G3">
        <v>0</v>
      </c>
      <c r="H3">
        <v>17</v>
      </c>
      <c r="I3">
        <f>SUM(B3:F3)</f>
        <v>1586</v>
      </c>
    </row>
    <row r="4" spans="1:9" x14ac:dyDescent="0.3">
      <c r="A4" s="84" t="s">
        <v>340</v>
      </c>
      <c r="B4">
        <v>862</v>
      </c>
      <c r="C4">
        <v>59</v>
      </c>
      <c r="D4">
        <v>11</v>
      </c>
      <c r="E4">
        <v>2</v>
      </c>
      <c r="F4">
        <v>71</v>
      </c>
      <c r="G4">
        <v>0</v>
      </c>
      <c r="H4">
        <v>8</v>
      </c>
      <c r="I4">
        <f t="shared" ref="I4:I26" si="0">SUM(B4:F4)</f>
        <v>1005</v>
      </c>
    </row>
    <row r="5" spans="1:9" x14ac:dyDescent="0.3">
      <c r="A5" s="84" t="s">
        <v>341</v>
      </c>
      <c r="B5">
        <v>613</v>
      </c>
      <c r="C5">
        <v>40</v>
      </c>
      <c r="D5">
        <v>11</v>
      </c>
      <c r="E5">
        <v>1</v>
      </c>
      <c r="F5">
        <v>9</v>
      </c>
      <c r="G5">
        <v>0</v>
      </c>
      <c r="H5">
        <v>0</v>
      </c>
      <c r="I5">
        <f t="shared" si="0"/>
        <v>674</v>
      </c>
    </row>
    <row r="6" spans="1:9" x14ac:dyDescent="0.3">
      <c r="A6" s="84" t="s">
        <v>342</v>
      </c>
      <c r="B6">
        <v>589</v>
      </c>
      <c r="C6">
        <v>35</v>
      </c>
      <c r="D6">
        <v>14</v>
      </c>
      <c r="E6">
        <v>1</v>
      </c>
      <c r="F6">
        <v>14</v>
      </c>
      <c r="G6">
        <v>0</v>
      </c>
      <c r="H6">
        <v>0</v>
      </c>
      <c r="I6">
        <f t="shared" si="0"/>
        <v>653</v>
      </c>
    </row>
    <row r="7" spans="1:9" x14ac:dyDescent="0.3">
      <c r="A7" s="85" t="s">
        <v>343</v>
      </c>
      <c r="B7">
        <v>704</v>
      </c>
      <c r="C7">
        <v>40</v>
      </c>
      <c r="D7">
        <v>31</v>
      </c>
      <c r="E7">
        <v>3</v>
      </c>
      <c r="F7">
        <v>19</v>
      </c>
      <c r="G7">
        <v>0</v>
      </c>
      <c r="H7">
        <v>4</v>
      </c>
      <c r="I7">
        <f t="shared" si="0"/>
        <v>797</v>
      </c>
    </row>
    <row r="8" spans="1:9" x14ac:dyDescent="0.3">
      <c r="A8" s="85" t="s">
        <v>344</v>
      </c>
      <c r="B8">
        <v>1417</v>
      </c>
      <c r="C8">
        <v>164</v>
      </c>
      <c r="D8">
        <v>84</v>
      </c>
      <c r="E8">
        <v>6</v>
      </c>
      <c r="F8">
        <v>99</v>
      </c>
      <c r="G8">
        <v>0</v>
      </c>
      <c r="H8">
        <v>16</v>
      </c>
      <c r="I8">
        <f t="shared" si="0"/>
        <v>1770</v>
      </c>
    </row>
    <row r="9" spans="1:9" x14ac:dyDescent="0.3">
      <c r="A9" t="s">
        <v>90</v>
      </c>
      <c r="B9">
        <v>4409</v>
      </c>
      <c r="C9">
        <v>968</v>
      </c>
      <c r="D9">
        <v>300</v>
      </c>
      <c r="E9">
        <v>54</v>
      </c>
      <c r="F9">
        <v>494</v>
      </c>
      <c r="G9">
        <v>24</v>
      </c>
      <c r="H9">
        <v>99</v>
      </c>
      <c r="I9">
        <f t="shared" si="0"/>
        <v>6225</v>
      </c>
    </row>
    <row r="10" spans="1:9" x14ac:dyDescent="0.3">
      <c r="A10" t="s">
        <v>91</v>
      </c>
      <c r="B10">
        <v>8879</v>
      </c>
      <c r="C10">
        <v>1483</v>
      </c>
      <c r="D10">
        <v>351</v>
      </c>
      <c r="E10">
        <v>76</v>
      </c>
      <c r="F10">
        <v>539</v>
      </c>
      <c r="G10">
        <v>100</v>
      </c>
      <c r="H10">
        <v>142</v>
      </c>
      <c r="I10">
        <f t="shared" si="0"/>
        <v>11328</v>
      </c>
    </row>
    <row r="11" spans="1:9" x14ac:dyDescent="0.3">
      <c r="A11" t="s">
        <v>92</v>
      </c>
      <c r="B11">
        <v>11742</v>
      </c>
      <c r="C11">
        <v>1329</v>
      </c>
      <c r="D11">
        <v>354</v>
      </c>
      <c r="E11">
        <v>106</v>
      </c>
      <c r="F11">
        <v>605</v>
      </c>
      <c r="G11">
        <v>159</v>
      </c>
      <c r="H11">
        <v>136</v>
      </c>
      <c r="I11">
        <f t="shared" si="0"/>
        <v>14136</v>
      </c>
    </row>
    <row r="12" spans="1:9" x14ac:dyDescent="0.3">
      <c r="A12" s="84" t="s">
        <v>345</v>
      </c>
      <c r="B12">
        <v>9214</v>
      </c>
      <c r="C12">
        <v>1546</v>
      </c>
      <c r="D12">
        <v>406</v>
      </c>
      <c r="E12">
        <v>109</v>
      </c>
      <c r="F12">
        <v>621</v>
      </c>
      <c r="G12">
        <v>104</v>
      </c>
      <c r="H12">
        <v>127</v>
      </c>
      <c r="I12">
        <f t="shared" si="0"/>
        <v>11896</v>
      </c>
    </row>
    <row r="13" spans="1:9" x14ac:dyDescent="0.3">
      <c r="A13" s="84" t="s">
        <v>346</v>
      </c>
      <c r="B13">
        <v>7568</v>
      </c>
      <c r="C13">
        <v>1590</v>
      </c>
      <c r="D13">
        <v>423</v>
      </c>
      <c r="E13">
        <v>123</v>
      </c>
      <c r="F13">
        <v>487</v>
      </c>
      <c r="G13">
        <v>72</v>
      </c>
      <c r="H13">
        <v>127</v>
      </c>
      <c r="I13">
        <f t="shared" si="0"/>
        <v>10191</v>
      </c>
    </row>
    <row r="14" spans="1:9" x14ac:dyDescent="0.3">
      <c r="A14" s="84" t="s">
        <v>347</v>
      </c>
      <c r="B14">
        <v>7732</v>
      </c>
      <c r="C14">
        <v>1531</v>
      </c>
      <c r="D14">
        <v>351</v>
      </c>
      <c r="E14">
        <v>103</v>
      </c>
      <c r="F14">
        <v>442</v>
      </c>
      <c r="G14">
        <v>76</v>
      </c>
      <c r="H14">
        <v>119</v>
      </c>
      <c r="I14">
        <f t="shared" si="0"/>
        <v>10159</v>
      </c>
    </row>
    <row r="15" spans="1:9" x14ac:dyDescent="0.3">
      <c r="A15" s="84" t="s">
        <v>348</v>
      </c>
      <c r="B15">
        <v>8280</v>
      </c>
      <c r="C15">
        <v>1477</v>
      </c>
      <c r="D15">
        <v>385</v>
      </c>
      <c r="E15">
        <v>84</v>
      </c>
      <c r="F15">
        <v>471</v>
      </c>
      <c r="G15">
        <v>68</v>
      </c>
      <c r="H15">
        <v>119</v>
      </c>
      <c r="I15">
        <f t="shared" si="0"/>
        <v>10697</v>
      </c>
    </row>
    <row r="16" spans="1:9" x14ac:dyDescent="0.3">
      <c r="A16" s="84" t="s">
        <v>349</v>
      </c>
      <c r="B16">
        <v>8346</v>
      </c>
      <c r="C16">
        <v>1532</v>
      </c>
      <c r="D16">
        <v>341</v>
      </c>
      <c r="E16">
        <v>140</v>
      </c>
      <c r="F16">
        <v>464</v>
      </c>
      <c r="G16">
        <v>69</v>
      </c>
      <c r="H16">
        <v>126</v>
      </c>
      <c r="I16">
        <f t="shared" si="0"/>
        <v>10823</v>
      </c>
    </row>
    <row r="17" spans="1:20" x14ac:dyDescent="0.3">
      <c r="A17" s="84" t="s">
        <v>350</v>
      </c>
      <c r="B17">
        <v>9133</v>
      </c>
      <c r="C17">
        <v>1560</v>
      </c>
      <c r="D17">
        <v>313</v>
      </c>
      <c r="E17">
        <v>134</v>
      </c>
      <c r="F17">
        <v>541</v>
      </c>
      <c r="G17">
        <v>92</v>
      </c>
      <c r="H17">
        <v>129</v>
      </c>
      <c r="I17">
        <f t="shared" si="0"/>
        <v>11681</v>
      </c>
    </row>
    <row r="18" spans="1:20" x14ac:dyDescent="0.3">
      <c r="A18" s="84" t="s">
        <v>93</v>
      </c>
      <c r="B18">
        <v>11318</v>
      </c>
      <c r="C18">
        <v>1637</v>
      </c>
      <c r="D18">
        <v>242</v>
      </c>
      <c r="E18">
        <v>100</v>
      </c>
      <c r="F18">
        <v>583</v>
      </c>
      <c r="G18">
        <v>176</v>
      </c>
      <c r="H18">
        <v>142</v>
      </c>
      <c r="I18">
        <f t="shared" si="0"/>
        <v>13880</v>
      </c>
    </row>
    <row r="19" spans="1:20" x14ac:dyDescent="0.3">
      <c r="A19" s="84" t="s">
        <v>94</v>
      </c>
      <c r="B19">
        <v>12663</v>
      </c>
      <c r="C19">
        <v>1042</v>
      </c>
      <c r="D19">
        <v>169</v>
      </c>
      <c r="E19">
        <v>80</v>
      </c>
      <c r="F19">
        <v>620</v>
      </c>
      <c r="G19">
        <v>180</v>
      </c>
      <c r="H19">
        <v>142</v>
      </c>
      <c r="I19">
        <f t="shared" si="0"/>
        <v>14574</v>
      </c>
    </row>
    <row r="20" spans="1:20" x14ac:dyDescent="0.3">
      <c r="A20" t="s">
        <v>95</v>
      </c>
      <c r="B20">
        <v>11497</v>
      </c>
      <c r="C20">
        <v>787</v>
      </c>
      <c r="D20">
        <v>121</v>
      </c>
      <c r="E20">
        <v>55</v>
      </c>
      <c r="F20">
        <v>579</v>
      </c>
      <c r="G20">
        <v>169</v>
      </c>
      <c r="H20">
        <v>146</v>
      </c>
      <c r="I20">
        <f t="shared" si="0"/>
        <v>13039</v>
      </c>
    </row>
    <row r="21" spans="1:20" x14ac:dyDescent="0.3">
      <c r="A21" t="s">
        <v>351</v>
      </c>
      <c r="B21">
        <v>9454</v>
      </c>
      <c r="C21">
        <v>683</v>
      </c>
      <c r="D21">
        <v>97</v>
      </c>
      <c r="E21">
        <v>54</v>
      </c>
      <c r="F21">
        <v>453</v>
      </c>
      <c r="G21">
        <v>151</v>
      </c>
      <c r="H21">
        <v>126</v>
      </c>
      <c r="I21">
        <f t="shared" si="0"/>
        <v>10741</v>
      </c>
    </row>
    <row r="22" spans="1:20" x14ac:dyDescent="0.3">
      <c r="A22" s="84" t="s">
        <v>352</v>
      </c>
      <c r="B22">
        <v>7880</v>
      </c>
      <c r="C22">
        <v>550</v>
      </c>
      <c r="D22">
        <v>85</v>
      </c>
      <c r="E22">
        <v>71</v>
      </c>
      <c r="F22">
        <v>434</v>
      </c>
      <c r="G22">
        <v>79</v>
      </c>
      <c r="H22">
        <v>97</v>
      </c>
      <c r="I22">
        <f t="shared" si="0"/>
        <v>9020</v>
      </c>
    </row>
    <row r="23" spans="1:20" x14ac:dyDescent="0.3">
      <c r="A23" s="84" t="s">
        <v>353</v>
      </c>
      <c r="B23">
        <v>6633</v>
      </c>
      <c r="C23">
        <v>417</v>
      </c>
      <c r="D23">
        <v>71</v>
      </c>
      <c r="E23">
        <v>33</v>
      </c>
      <c r="F23">
        <v>397</v>
      </c>
      <c r="G23">
        <v>45</v>
      </c>
      <c r="H23">
        <v>83</v>
      </c>
      <c r="I23">
        <f>SUM(B23:F23)</f>
        <v>7551</v>
      </c>
    </row>
    <row r="24" spans="1:20" x14ac:dyDescent="0.3">
      <c r="A24" t="s">
        <v>354</v>
      </c>
      <c r="B24">
        <v>5488</v>
      </c>
      <c r="C24">
        <v>373</v>
      </c>
      <c r="D24">
        <v>51</v>
      </c>
      <c r="E24">
        <v>29</v>
      </c>
      <c r="F24">
        <v>367</v>
      </c>
      <c r="G24">
        <v>19</v>
      </c>
      <c r="H24">
        <v>78</v>
      </c>
      <c r="I24">
        <f>SUM(B24:F24)</f>
        <v>6308</v>
      </c>
    </row>
    <row r="25" spans="1:20" x14ac:dyDescent="0.3">
      <c r="A25" t="s">
        <v>355</v>
      </c>
      <c r="B25">
        <v>3302</v>
      </c>
      <c r="C25">
        <v>202</v>
      </c>
      <c r="D25">
        <v>28</v>
      </c>
      <c r="E25">
        <v>13</v>
      </c>
      <c r="F25">
        <v>233</v>
      </c>
      <c r="G25">
        <v>9</v>
      </c>
      <c r="H25">
        <v>68</v>
      </c>
      <c r="I25">
        <f t="shared" si="0"/>
        <v>3778</v>
      </c>
    </row>
    <row r="26" spans="1:20" x14ac:dyDescent="0.3">
      <c r="A26" t="s">
        <v>356</v>
      </c>
      <c r="B26">
        <v>2216</v>
      </c>
      <c r="C26">
        <v>139</v>
      </c>
      <c r="D26">
        <v>17</v>
      </c>
      <c r="E26">
        <v>6</v>
      </c>
      <c r="F26">
        <v>189</v>
      </c>
      <c r="G26">
        <v>6</v>
      </c>
      <c r="H26">
        <v>42</v>
      </c>
      <c r="I26">
        <f t="shared" si="0"/>
        <v>2567</v>
      </c>
    </row>
    <row r="27" spans="1:20" x14ac:dyDescent="0.3">
      <c r="A27" t="s">
        <v>357</v>
      </c>
      <c r="B27">
        <f>SUM(B3:B26)</f>
        <v>151282</v>
      </c>
      <c r="C27">
        <f>SUM(C3:C26)</f>
        <v>19275</v>
      </c>
      <c r="D27">
        <f t="shared" ref="D27:H27" si="1">SUM(D3:D26)</f>
        <v>4264</v>
      </c>
      <c r="E27">
        <f t="shared" si="1"/>
        <v>1387</v>
      </c>
      <c r="F27">
        <f t="shared" si="1"/>
        <v>8871</v>
      </c>
      <c r="G27">
        <f>SUM(G3:G26)</f>
        <v>1598</v>
      </c>
      <c r="H27">
        <f t="shared" si="1"/>
        <v>2093</v>
      </c>
      <c r="I27">
        <f>SUM(I3:I26)</f>
        <v>185079</v>
      </c>
    </row>
    <row r="28" spans="1:20" x14ac:dyDescent="0.3">
      <c r="A28" t="s">
        <v>96</v>
      </c>
      <c r="B28" s="2">
        <f>B27/1.05</f>
        <v>144078.09523809524</v>
      </c>
      <c r="C28" s="2">
        <f>C27/1.05</f>
        <v>18357.142857142855</v>
      </c>
      <c r="D28" s="2">
        <f t="shared" ref="D28:I28" si="2">D27/1.05</f>
        <v>4060.9523809523807</v>
      </c>
      <c r="E28" s="2">
        <f t="shared" si="2"/>
        <v>1320.952380952381</v>
      </c>
      <c r="F28" s="2">
        <f t="shared" si="2"/>
        <v>8448.5714285714275</v>
      </c>
      <c r="G28" s="2">
        <f t="shared" si="2"/>
        <v>1521.9047619047619</v>
      </c>
      <c r="H28" s="2">
        <f t="shared" si="2"/>
        <v>1993.3333333333333</v>
      </c>
      <c r="I28" s="2">
        <f t="shared" si="2"/>
        <v>176265.71428571429</v>
      </c>
    </row>
    <row r="30" spans="1:20" x14ac:dyDescent="0.3"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</row>
    <row r="32" spans="1:20" x14ac:dyDescent="0.3">
      <c r="K32" s="86"/>
    </row>
    <row r="41" spans="3:14" x14ac:dyDescent="0.3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/>
  </sheetViews>
  <sheetFormatPr defaultRowHeight="14.4" x14ac:dyDescent="0.3"/>
  <cols>
    <col min="1" max="1" width="13.88671875" customWidth="1"/>
    <col min="2" max="9" width="16.109375" customWidth="1"/>
  </cols>
  <sheetData>
    <row r="1" spans="1:9" x14ac:dyDescent="0.3">
      <c r="A1" s="3" t="s">
        <v>337</v>
      </c>
    </row>
    <row r="2" spans="1:9" x14ac:dyDescent="0.3">
      <c r="A2" t="s">
        <v>59</v>
      </c>
      <c r="B2" t="s">
        <v>97</v>
      </c>
      <c r="C2" t="s">
        <v>98</v>
      </c>
      <c r="D2" t="s">
        <v>103</v>
      </c>
      <c r="E2" t="s">
        <v>99</v>
      </c>
      <c r="F2" t="s">
        <v>100</v>
      </c>
      <c r="G2" t="s">
        <v>101</v>
      </c>
      <c r="H2" t="s">
        <v>102</v>
      </c>
      <c r="I2" t="s">
        <v>104</v>
      </c>
    </row>
    <row r="3" spans="1:9" x14ac:dyDescent="0.3">
      <c r="A3" s="84" t="s">
        <v>339</v>
      </c>
      <c r="B3">
        <v>1611</v>
      </c>
      <c r="C3">
        <v>121</v>
      </c>
      <c r="D3">
        <v>29</v>
      </c>
      <c r="E3">
        <v>10</v>
      </c>
      <c r="F3">
        <v>87</v>
      </c>
      <c r="G3">
        <v>1</v>
      </c>
      <c r="H3">
        <v>7</v>
      </c>
      <c r="I3">
        <f>SUM(B3:F3)</f>
        <v>1858</v>
      </c>
    </row>
    <row r="4" spans="1:9" x14ac:dyDescent="0.3">
      <c r="A4" s="84" t="s">
        <v>340</v>
      </c>
      <c r="B4">
        <v>1063</v>
      </c>
      <c r="C4">
        <v>80</v>
      </c>
      <c r="D4">
        <v>29</v>
      </c>
      <c r="E4">
        <v>8</v>
      </c>
      <c r="F4">
        <v>64</v>
      </c>
      <c r="G4">
        <v>1</v>
      </c>
      <c r="H4">
        <v>7</v>
      </c>
      <c r="I4">
        <f t="shared" ref="I4:I26" si="0">SUM(B4:F4)</f>
        <v>1244</v>
      </c>
    </row>
    <row r="5" spans="1:9" x14ac:dyDescent="0.3">
      <c r="A5" s="84" t="s">
        <v>341</v>
      </c>
      <c r="B5">
        <v>647</v>
      </c>
      <c r="C5">
        <v>48</v>
      </c>
      <c r="D5">
        <v>15</v>
      </c>
      <c r="E5">
        <v>4</v>
      </c>
      <c r="F5">
        <v>42</v>
      </c>
      <c r="G5">
        <v>1</v>
      </c>
      <c r="H5">
        <v>0</v>
      </c>
      <c r="I5">
        <f t="shared" si="0"/>
        <v>756</v>
      </c>
    </row>
    <row r="6" spans="1:9" x14ac:dyDescent="0.3">
      <c r="A6" s="84" t="s">
        <v>342</v>
      </c>
      <c r="B6">
        <v>664</v>
      </c>
      <c r="C6">
        <v>57</v>
      </c>
      <c r="D6">
        <v>23</v>
      </c>
      <c r="E6">
        <v>5</v>
      </c>
      <c r="F6">
        <v>39</v>
      </c>
      <c r="G6">
        <v>1</v>
      </c>
      <c r="H6">
        <v>0</v>
      </c>
      <c r="I6">
        <f t="shared" si="0"/>
        <v>788</v>
      </c>
    </row>
    <row r="7" spans="1:9" x14ac:dyDescent="0.3">
      <c r="A7" s="85" t="s">
        <v>343</v>
      </c>
      <c r="B7">
        <v>1174</v>
      </c>
      <c r="C7">
        <v>116</v>
      </c>
      <c r="D7">
        <v>37</v>
      </c>
      <c r="E7">
        <v>5</v>
      </c>
      <c r="F7">
        <v>66</v>
      </c>
      <c r="G7">
        <v>1</v>
      </c>
      <c r="H7">
        <v>0</v>
      </c>
      <c r="I7">
        <f t="shared" si="0"/>
        <v>1398</v>
      </c>
    </row>
    <row r="8" spans="1:9" x14ac:dyDescent="0.3">
      <c r="A8" s="85" t="s">
        <v>344</v>
      </c>
      <c r="B8">
        <v>3378</v>
      </c>
      <c r="C8">
        <v>290</v>
      </c>
      <c r="D8">
        <v>119</v>
      </c>
      <c r="E8">
        <v>21</v>
      </c>
      <c r="F8">
        <v>208</v>
      </c>
      <c r="G8">
        <v>1</v>
      </c>
      <c r="H8">
        <v>7</v>
      </c>
      <c r="I8">
        <f t="shared" si="0"/>
        <v>4016</v>
      </c>
    </row>
    <row r="9" spans="1:9" x14ac:dyDescent="0.3">
      <c r="A9" t="s">
        <v>90</v>
      </c>
      <c r="B9">
        <v>11052</v>
      </c>
      <c r="C9">
        <v>1428</v>
      </c>
      <c r="D9">
        <v>439</v>
      </c>
      <c r="E9">
        <v>114</v>
      </c>
      <c r="F9">
        <v>842</v>
      </c>
      <c r="G9">
        <v>32</v>
      </c>
      <c r="H9">
        <v>43</v>
      </c>
      <c r="I9">
        <f t="shared" si="0"/>
        <v>13875</v>
      </c>
    </row>
    <row r="10" spans="1:9" x14ac:dyDescent="0.3">
      <c r="A10" t="s">
        <v>91</v>
      </c>
      <c r="B10">
        <v>18622</v>
      </c>
      <c r="C10">
        <v>2661</v>
      </c>
      <c r="D10">
        <v>615</v>
      </c>
      <c r="E10">
        <v>124</v>
      </c>
      <c r="F10">
        <v>1007</v>
      </c>
      <c r="G10">
        <v>213</v>
      </c>
      <c r="H10">
        <v>65</v>
      </c>
      <c r="I10">
        <f t="shared" si="0"/>
        <v>23029</v>
      </c>
    </row>
    <row r="11" spans="1:9" x14ac:dyDescent="0.3">
      <c r="A11" t="s">
        <v>92</v>
      </c>
      <c r="B11">
        <v>21524</v>
      </c>
      <c r="C11">
        <v>2249</v>
      </c>
      <c r="D11">
        <v>616</v>
      </c>
      <c r="E11">
        <v>132</v>
      </c>
      <c r="F11">
        <v>1048</v>
      </c>
      <c r="G11">
        <v>297</v>
      </c>
      <c r="H11">
        <v>61</v>
      </c>
      <c r="I11">
        <f t="shared" si="0"/>
        <v>25569</v>
      </c>
    </row>
    <row r="12" spans="1:9" x14ac:dyDescent="0.3">
      <c r="A12" s="84" t="s">
        <v>345</v>
      </c>
      <c r="B12">
        <v>15815</v>
      </c>
      <c r="C12">
        <v>2417</v>
      </c>
      <c r="D12">
        <v>736</v>
      </c>
      <c r="E12">
        <v>149</v>
      </c>
      <c r="F12">
        <v>964</v>
      </c>
      <c r="G12">
        <v>184</v>
      </c>
      <c r="H12">
        <v>62</v>
      </c>
      <c r="I12">
        <f t="shared" si="0"/>
        <v>20081</v>
      </c>
    </row>
    <row r="13" spans="1:9" x14ac:dyDescent="0.3">
      <c r="A13" s="84" t="s">
        <v>346</v>
      </c>
      <c r="B13">
        <v>12258</v>
      </c>
      <c r="C13">
        <v>2370</v>
      </c>
      <c r="D13">
        <v>650</v>
      </c>
      <c r="E13">
        <v>191</v>
      </c>
      <c r="F13">
        <v>699</v>
      </c>
      <c r="G13">
        <v>140</v>
      </c>
      <c r="H13">
        <v>56</v>
      </c>
      <c r="I13">
        <f t="shared" si="0"/>
        <v>16168</v>
      </c>
    </row>
    <row r="14" spans="1:9" x14ac:dyDescent="0.3">
      <c r="A14" s="84" t="s">
        <v>347</v>
      </c>
      <c r="B14">
        <v>13035</v>
      </c>
      <c r="C14">
        <v>2547</v>
      </c>
      <c r="D14">
        <v>642</v>
      </c>
      <c r="E14">
        <v>168</v>
      </c>
      <c r="F14">
        <v>643</v>
      </c>
      <c r="G14">
        <v>133</v>
      </c>
      <c r="H14">
        <v>47</v>
      </c>
      <c r="I14">
        <f t="shared" si="0"/>
        <v>17035</v>
      </c>
    </row>
    <row r="15" spans="1:9" x14ac:dyDescent="0.3">
      <c r="A15" s="84" t="s">
        <v>348</v>
      </c>
      <c r="B15">
        <v>13314</v>
      </c>
      <c r="C15">
        <v>2359</v>
      </c>
      <c r="D15">
        <v>639</v>
      </c>
      <c r="E15">
        <v>193</v>
      </c>
      <c r="F15">
        <v>646</v>
      </c>
      <c r="G15">
        <v>137</v>
      </c>
      <c r="H15">
        <v>45</v>
      </c>
      <c r="I15">
        <f t="shared" si="0"/>
        <v>17151</v>
      </c>
    </row>
    <row r="16" spans="1:9" x14ac:dyDescent="0.3">
      <c r="A16" s="84" t="s">
        <v>349</v>
      </c>
      <c r="B16">
        <v>13736</v>
      </c>
      <c r="C16">
        <v>2538</v>
      </c>
      <c r="D16">
        <v>623</v>
      </c>
      <c r="E16">
        <v>131</v>
      </c>
      <c r="F16">
        <v>722</v>
      </c>
      <c r="G16">
        <v>139</v>
      </c>
      <c r="H16">
        <v>42</v>
      </c>
      <c r="I16">
        <f t="shared" si="0"/>
        <v>17750</v>
      </c>
    </row>
    <row r="17" spans="1:9" x14ac:dyDescent="0.3">
      <c r="A17" s="84" t="s">
        <v>350</v>
      </c>
      <c r="B17">
        <v>15988</v>
      </c>
      <c r="C17">
        <v>2780</v>
      </c>
      <c r="D17">
        <v>637</v>
      </c>
      <c r="E17">
        <v>155</v>
      </c>
      <c r="F17">
        <v>925</v>
      </c>
      <c r="G17">
        <v>208</v>
      </c>
      <c r="H17">
        <v>55</v>
      </c>
      <c r="I17">
        <f t="shared" si="0"/>
        <v>20485</v>
      </c>
    </row>
    <row r="18" spans="1:9" x14ac:dyDescent="0.3">
      <c r="A18" s="84" t="s">
        <v>93</v>
      </c>
      <c r="B18">
        <v>21532</v>
      </c>
      <c r="C18">
        <v>2853</v>
      </c>
      <c r="D18">
        <v>395</v>
      </c>
      <c r="E18">
        <v>160</v>
      </c>
      <c r="F18">
        <v>1036</v>
      </c>
      <c r="G18">
        <v>305</v>
      </c>
      <c r="H18">
        <v>66</v>
      </c>
      <c r="I18">
        <f t="shared" si="0"/>
        <v>25976</v>
      </c>
    </row>
    <row r="19" spans="1:9" x14ac:dyDescent="0.3">
      <c r="A19" s="84" t="s">
        <v>94</v>
      </c>
      <c r="B19">
        <v>23745</v>
      </c>
      <c r="C19">
        <v>2121</v>
      </c>
      <c r="D19">
        <v>323</v>
      </c>
      <c r="E19">
        <v>143</v>
      </c>
      <c r="F19">
        <v>1075</v>
      </c>
      <c r="G19">
        <v>311</v>
      </c>
      <c r="H19">
        <v>54</v>
      </c>
      <c r="I19">
        <f t="shared" si="0"/>
        <v>27407</v>
      </c>
    </row>
    <row r="20" spans="1:9" x14ac:dyDescent="0.3">
      <c r="A20" t="s">
        <v>95</v>
      </c>
      <c r="B20">
        <v>20468</v>
      </c>
      <c r="C20">
        <v>1517</v>
      </c>
      <c r="D20">
        <v>224</v>
      </c>
      <c r="E20">
        <v>95</v>
      </c>
      <c r="F20">
        <v>865</v>
      </c>
      <c r="G20">
        <v>278</v>
      </c>
      <c r="H20">
        <v>56</v>
      </c>
      <c r="I20">
        <f t="shared" si="0"/>
        <v>23169</v>
      </c>
    </row>
    <row r="21" spans="1:9" x14ac:dyDescent="0.3">
      <c r="A21" t="s">
        <v>351</v>
      </c>
      <c r="B21">
        <v>16403</v>
      </c>
      <c r="C21">
        <v>1270</v>
      </c>
      <c r="D21">
        <v>174</v>
      </c>
      <c r="E21">
        <v>46</v>
      </c>
      <c r="F21">
        <v>692</v>
      </c>
      <c r="G21">
        <v>252</v>
      </c>
      <c r="H21">
        <v>75</v>
      </c>
      <c r="I21">
        <f t="shared" si="0"/>
        <v>18585</v>
      </c>
    </row>
    <row r="22" spans="1:9" x14ac:dyDescent="0.3">
      <c r="A22" s="84" t="s">
        <v>352</v>
      </c>
      <c r="B22">
        <v>13349</v>
      </c>
      <c r="C22">
        <v>873</v>
      </c>
      <c r="D22">
        <v>136</v>
      </c>
      <c r="E22">
        <v>45</v>
      </c>
      <c r="F22">
        <v>505</v>
      </c>
      <c r="G22">
        <v>113</v>
      </c>
      <c r="H22">
        <v>48</v>
      </c>
      <c r="I22">
        <f t="shared" si="0"/>
        <v>14908</v>
      </c>
    </row>
    <row r="23" spans="1:9" x14ac:dyDescent="0.3">
      <c r="A23" s="84" t="s">
        <v>353</v>
      </c>
      <c r="B23">
        <v>11173</v>
      </c>
      <c r="C23">
        <v>728</v>
      </c>
      <c r="D23">
        <v>155</v>
      </c>
      <c r="E23">
        <v>53</v>
      </c>
      <c r="F23">
        <v>461</v>
      </c>
      <c r="G23">
        <v>75</v>
      </c>
      <c r="H23">
        <v>32</v>
      </c>
      <c r="I23">
        <f t="shared" si="0"/>
        <v>12570</v>
      </c>
    </row>
    <row r="24" spans="1:9" x14ac:dyDescent="0.3">
      <c r="A24" t="s">
        <v>354</v>
      </c>
      <c r="B24">
        <v>8170</v>
      </c>
      <c r="C24">
        <v>531</v>
      </c>
      <c r="D24">
        <v>117</v>
      </c>
      <c r="E24">
        <v>32</v>
      </c>
      <c r="F24">
        <v>372</v>
      </c>
      <c r="G24">
        <v>33</v>
      </c>
      <c r="H24">
        <v>26</v>
      </c>
      <c r="I24">
        <f t="shared" si="0"/>
        <v>9222</v>
      </c>
    </row>
    <row r="25" spans="1:9" x14ac:dyDescent="0.3">
      <c r="A25" t="s">
        <v>355</v>
      </c>
      <c r="B25">
        <v>4681</v>
      </c>
      <c r="C25">
        <v>317</v>
      </c>
      <c r="D25">
        <v>70</v>
      </c>
      <c r="E25">
        <v>24</v>
      </c>
      <c r="F25">
        <v>221</v>
      </c>
      <c r="G25">
        <v>25</v>
      </c>
      <c r="H25">
        <v>24</v>
      </c>
      <c r="I25">
        <f t="shared" si="0"/>
        <v>5313</v>
      </c>
    </row>
    <row r="26" spans="1:9" x14ac:dyDescent="0.3">
      <c r="A26" t="s">
        <v>356</v>
      </c>
      <c r="B26">
        <v>2772</v>
      </c>
      <c r="C26">
        <v>203</v>
      </c>
      <c r="D26">
        <v>47</v>
      </c>
      <c r="E26">
        <v>15</v>
      </c>
      <c r="F26">
        <v>150</v>
      </c>
      <c r="G26">
        <v>19</v>
      </c>
      <c r="H26">
        <v>14</v>
      </c>
      <c r="I26">
        <f t="shared" si="0"/>
        <v>3187</v>
      </c>
    </row>
    <row r="27" spans="1:9" x14ac:dyDescent="0.3">
      <c r="A27" t="s">
        <v>357</v>
      </c>
      <c r="B27">
        <f>SUM(B3:B26)</f>
        <v>266174</v>
      </c>
      <c r="C27">
        <f t="shared" ref="C27:I27" si="1">SUM(C3:C26)</f>
        <v>32474</v>
      </c>
      <c r="D27">
        <f t="shared" si="1"/>
        <v>7490</v>
      </c>
      <c r="E27">
        <f t="shared" si="1"/>
        <v>2023</v>
      </c>
      <c r="F27">
        <f t="shared" si="1"/>
        <v>13379</v>
      </c>
      <c r="G27">
        <f t="shared" si="1"/>
        <v>2900</v>
      </c>
      <c r="H27">
        <f t="shared" si="1"/>
        <v>892</v>
      </c>
      <c r="I27">
        <f t="shared" si="1"/>
        <v>321540</v>
      </c>
    </row>
    <row r="28" spans="1:9" x14ac:dyDescent="0.3">
      <c r="A28" s="9" t="s">
        <v>96</v>
      </c>
      <c r="B28" s="2">
        <f>B27/1.05</f>
        <v>253499.0476190476</v>
      </c>
      <c r="C28" s="2">
        <f t="shared" ref="C28:I28" si="2">C27/1.05</f>
        <v>30927.619047619046</v>
      </c>
      <c r="D28" s="2">
        <f t="shared" si="2"/>
        <v>7133.333333333333</v>
      </c>
      <c r="E28" s="2">
        <f t="shared" si="2"/>
        <v>1926.6666666666665</v>
      </c>
      <c r="F28" s="2">
        <f t="shared" si="2"/>
        <v>12741.904761904761</v>
      </c>
      <c r="G28" s="2">
        <f t="shared" si="2"/>
        <v>2761.9047619047619</v>
      </c>
      <c r="H28" s="2">
        <f t="shared" si="2"/>
        <v>849.52380952380952</v>
      </c>
      <c r="I28" s="2">
        <f t="shared" si="2"/>
        <v>306228.57142857142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5"/>
  <sheetViews>
    <sheetView zoomScaleNormal="100" workbookViewId="0"/>
  </sheetViews>
  <sheetFormatPr defaultRowHeight="14.4" x14ac:dyDescent="0.3"/>
  <cols>
    <col min="1" max="1" width="4.6640625" customWidth="1"/>
    <col min="2" max="2" width="3.88671875" style="34" customWidth="1"/>
    <col min="3" max="3" width="22.109375" customWidth="1"/>
    <col min="9" max="9" width="8.88671875" style="10"/>
    <col min="14" max="14" width="3.77734375" customWidth="1"/>
    <col min="16" max="16" width="8.77734375" customWidth="1"/>
    <col min="18" max="18" width="8.77734375" customWidth="1"/>
    <col min="19" max="19" width="8.77734375" style="34" customWidth="1"/>
    <col min="20" max="20" width="8.77734375" customWidth="1"/>
    <col min="33" max="33" width="4.6640625" customWidth="1"/>
  </cols>
  <sheetData>
    <row r="1" spans="1:17" ht="14.55" customHeight="1" x14ac:dyDescent="0.3">
      <c r="A1" s="18"/>
      <c r="B1" s="19"/>
      <c r="C1" s="20"/>
      <c r="D1" s="20"/>
      <c r="E1" s="20"/>
      <c r="F1" s="20"/>
      <c r="G1" s="20"/>
      <c r="H1" s="20"/>
      <c r="I1" s="87"/>
      <c r="J1" s="20"/>
      <c r="K1" s="20"/>
      <c r="L1" s="20"/>
      <c r="M1" s="20"/>
      <c r="N1" s="21"/>
      <c r="O1" s="11"/>
      <c r="P1" s="11"/>
      <c r="Q1" s="11"/>
    </row>
    <row r="2" spans="1:17" ht="14.55" customHeight="1" x14ac:dyDescent="0.3">
      <c r="A2" s="22"/>
      <c r="B2" s="23" t="s">
        <v>309</v>
      </c>
      <c r="C2" s="23"/>
      <c r="D2" s="24"/>
      <c r="E2" s="24"/>
      <c r="F2" s="24" t="s">
        <v>160</v>
      </c>
      <c r="G2" s="24"/>
      <c r="H2" s="24"/>
      <c r="I2" s="24"/>
      <c r="J2" s="24"/>
      <c r="K2" s="24"/>
      <c r="L2" s="24"/>
      <c r="M2" s="24"/>
      <c r="N2" s="67"/>
      <c r="O2" s="24"/>
      <c r="P2" s="11"/>
      <c r="Q2" s="11"/>
    </row>
    <row r="3" spans="1:17" ht="14.55" customHeight="1" x14ac:dyDescent="0.3">
      <c r="A3" s="22"/>
      <c r="B3" s="24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67"/>
      <c r="O3" s="24"/>
      <c r="P3" s="11"/>
      <c r="Q3" s="11"/>
    </row>
    <row r="4" spans="1:17" ht="14.55" customHeight="1" x14ac:dyDescent="0.3">
      <c r="A4" s="22"/>
      <c r="B4" s="24" t="s">
        <v>327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67"/>
      <c r="O4" s="24"/>
      <c r="P4" s="11"/>
      <c r="Q4" s="11"/>
    </row>
    <row r="5" spans="1:17" ht="14.55" customHeight="1" x14ac:dyDescent="0.3">
      <c r="A5" s="22"/>
      <c r="B5" s="24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67"/>
      <c r="O5" s="24"/>
      <c r="P5" s="11"/>
      <c r="Q5" s="11"/>
    </row>
    <row r="6" spans="1:17" ht="14.55" customHeight="1" x14ac:dyDescent="0.3">
      <c r="A6" s="22"/>
      <c r="B6" s="26"/>
      <c r="C6" s="23"/>
      <c r="D6" s="27" t="s">
        <v>161</v>
      </c>
      <c r="E6" s="27" t="s">
        <v>162</v>
      </c>
      <c r="F6" s="27" t="s">
        <v>163</v>
      </c>
      <c r="G6" s="27" t="s">
        <v>164</v>
      </c>
      <c r="H6" s="27" t="s">
        <v>165</v>
      </c>
      <c r="I6" s="27" t="s">
        <v>166</v>
      </c>
      <c r="J6" s="27" t="s">
        <v>167</v>
      </c>
      <c r="K6" s="27" t="s">
        <v>168</v>
      </c>
      <c r="L6" s="27" t="s">
        <v>169</v>
      </c>
      <c r="M6" s="27" t="s">
        <v>170</v>
      </c>
      <c r="N6" s="25"/>
      <c r="O6" s="11"/>
      <c r="P6" s="11"/>
      <c r="Q6" s="11"/>
    </row>
    <row r="7" spans="1:17" ht="14.55" customHeight="1" x14ac:dyDescent="0.3">
      <c r="A7" s="22"/>
      <c r="B7" s="24" t="s">
        <v>171</v>
      </c>
      <c r="C7" s="23"/>
      <c r="D7" s="24"/>
      <c r="E7" s="24"/>
      <c r="F7" s="24"/>
      <c r="G7" s="24"/>
      <c r="H7" s="24"/>
      <c r="I7" s="24"/>
      <c r="J7" s="24"/>
      <c r="K7" s="66"/>
      <c r="L7" s="66"/>
      <c r="M7" s="66"/>
      <c r="N7" s="25"/>
      <c r="O7" s="11"/>
      <c r="P7" s="11"/>
      <c r="Q7" s="11"/>
    </row>
    <row r="8" spans="1:17" ht="14.55" customHeight="1" x14ac:dyDescent="0.3">
      <c r="A8" s="22"/>
      <c r="B8" s="24"/>
      <c r="C8" s="23"/>
      <c r="D8" s="24"/>
      <c r="E8" s="24"/>
      <c r="F8" s="24"/>
      <c r="G8" s="24"/>
      <c r="H8" s="24"/>
      <c r="I8" s="24"/>
      <c r="J8" s="24"/>
      <c r="K8" s="66"/>
      <c r="L8" s="66"/>
      <c r="M8" s="66"/>
      <c r="N8" s="25"/>
      <c r="O8" s="11"/>
      <c r="P8" s="11"/>
      <c r="Q8" s="11"/>
    </row>
    <row r="9" spans="1:17" ht="14.55" customHeight="1" x14ac:dyDescent="0.3">
      <c r="A9" s="22"/>
      <c r="B9" s="26"/>
      <c r="C9" s="24" t="s">
        <v>112</v>
      </c>
      <c r="D9" s="24">
        <v>5529</v>
      </c>
      <c r="E9" s="24">
        <v>672</v>
      </c>
      <c r="F9" s="24">
        <v>131</v>
      </c>
      <c r="G9" s="24">
        <v>5</v>
      </c>
      <c r="H9" s="24">
        <v>220</v>
      </c>
      <c r="I9" s="24">
        <v>82</v>
      </c>
      <c r="J9" s="24">
        <v>0</v>
      </c>
      <c r="K9" s="24">
        <f t="shared" ref="K9:K17" si="0">SUM(D9:H9)</f>
        <v>6557</v>
      </c>
      <c r="L9" s="24">
        <f t="shared" ref="L9:L17" si="1">K9+I9</f>
        <v>6639</v>
      </c>
      <c r="M9" s="24">
        <f t="shared" ref="M9:M17" si="2">L9+J9</f>
        <v>6639</v>
      </c>
      <c r="N9" s="25"/>
      <c r="O9" s="11"/>
      <c r="P9" s="11"/>
      <c r="Q9" s="11"/>
    </row>
    <row r="10" spans="1:17" ht="14.55" customHeight="1" x14ac:dyDescent="0.3">
      <c r="A10" s="22"/>
      <c r="B10" s="26"/>
      <c r="C10" s="24" t="s">
        <v>113</v>
      </c>
      <c r="D10" s="24">
        <v>21353</v>
      </c>
      <c r="E10" s="24">
        <v>2153</v>
      </c>
      <c r="F10" s="24">
        <v>496</v>
      </c>
      <c r="G10" s="24">
        <v>567</v>
      </c>
      <c r="H10" s="24">
        <v>238</v>
      </c>
      <c r="I10" s="24">
        <v>198</v>
      </c>
      <c r="J10" s="24">
        <v>0</v>
      </c>
      <c r="K10" s="24">
        <f t="shared" si="0"/>
        <v>24807</v>
      </c>
      <c r="L10" s="24">
        <f t="shared" si="1"/>
        <v>25005</v>
      </c>
      <c r="M10" s="24">
        <f t="shared" si="2"/>
        <v>25005</v>
      </c>
      <c r="N10" s="25"/>
      <c r="O10" s="11"/>
      <c r="P10" s="11"/>
      <c r="Q10" s="11"/>
    </row>
    <row r="11" spans="1:17" ht="14.55" customHeight="1" x14ac:dyDescent="0.3">
      <c r="A11" s="22"/>
      <c r="B11" s="26"/>
      <c r="C11" s="24" t="s">
        <v>114</v>
      </c>
      <c r="D11" s="24">
        <v>2737</v>
      </c>
      <c r="E11" s="24">
        <v>205</v>
      </c>
      <c r="F11" s="24">
        <v>27</v>
      </c>
      <c r="G11" s="24">
        <v>0</v>
      </c>
      <c r="H11" s="24">
        <v>4</v>
      </c>
      <c r="I11" s="24">
        <v>64</v>
      </c>
      <c r="J11" s="24">
        <v>0</v>
      </c>
      <c r="K11" s="24">
        <f t="shared" si="0"/>
        <v>2973</v>
      </c>
      <c r="L11" s="24">
        <f t="shared" si="1"/>
        <v>3037</v>
      </c>
      <c r="M11" s="24">
        <f t="shared" si="2"/>
        <v>3037</v>
      </c>
      <c r="N11" s="25"/>
      <c r="O11" s="11"/>
      <c r="P11" s="11"/>
      <c r="Q11" s="11"/>
    </row>
    <row r="12" spans="1:17" ht="14.55" customHeight="1" x14ac:dyDescent="0.3">
      <c r="A12" s="22"/>
      <c r="B12" s="26"/>
      <c r="C12" s="24" t="s">
        <v>172</v>
      </c>
      <c r="D12" s="24">
        <v>5562</v>
      </c>
      <c r="E12" s="24">
        <v>699</v>
      </c>
      <c r="F12" s="24">
        <v>160</v>
      </c>
      <c r="G12" s="24">
        <v>6</v>
      </c>
      <c r="H12" s="24">
        <v>80</v>
      </c>
      <c r="I12" s="24">
        <v>36</v>
      </c>
      <c r="J12" s="24">
        <v>0</v>
      </c>
      <c r="K12" s="24">
        <f t="shared" si="0"/>
        <v>6507</v>
      </c>
      <c r="L12" s="24">
        <f t="shared" si="1"/>
        <v>6543</v>
      </c>
      <c r="M12" s="24">
        <f t="shared" si="2"/>
        <v>6543</v>
      </c>
      <c r="N12" s="25"/>
      <c r="O12" s="11"/>
      <c r="P12" s="11"/>
      <c r="Q12" s="11"/>
    </row>
    <row r="13" spans="1:17" ht="14.55" customHeight="1" x14ac:dyDescent="0.3">
      <c r="A13" s="22"/>
      <c r="B13" s="26"/>
      <c r="C13" s="24" t="s">
        <v>116</v>
      </c>
      <c r="D13" s="24">
        <v>7219</v>
      </c>
      <c r="E13" s="24">
        <v>1016</v>
      </c>
      <c r="F13" s="24">
        <v>204</v>
      </c>
      <c r="G13" s="24">
        <v>2</v>
      </c>
      <c r="H13" s="24">
        <v>699</v>
      </c>
      <c r="I13" s="24">
        <v>93</v>
      </c>
      <c r="J13" s="24">
        <v>280</v>
      </c>
      <c r="K13" s="24">
        <f t="shared" si="0"/>
        <v>9140</v>
      </c>
      <c r="L13" s="24">
        <f t="shared" si="1"/>
        <v>9233</v>
      </c>
      <c r="M13" s="24">
        <f t="shared" si="2"/>
        <v>9513</v>
      </c>
      <c r="N13" s="25"/>
      <c r="O13" s="11"/>
      <c r="P13" s="11"/>
      <c r="Q13" s="11"/>
    </row>
    <row r="14" spans="1:17" ht="14.55" customHeight="1" x14ac:dyDescent="0.3">
      <c r="A14" s="22"/>
      <c r="B14" s="26"/>
      <c r="C14" s="24" t="s">
        <v>117</v>
      </c>
      <c r="D14" s="24">
        <v>2340</v>
      </c>
      <c r="E14" s="24">
        <v>248</v>
      </c>
      <c r="F14" s="24">
        <v>38</v>
      </c>
      <c r="G14" s="24">
        <v>1</v>
      </c>
      <c r="H14" s="24">
        <v>3</v>
      </c>
      <c r="I14" s="24">
        <v>24</v>
      </c>
      <c r="J14" s="24">
        <v>0</v>
      </c>
      <c r="K14" s="24">
        <f t="shared" si="0"/>
        <v>2630</v>
      </c>
      <c r="L14" s="24">
        <f t="shared" si="1"/>
        <v>2654</v>
      </c>
      <c r="M14" s="24">
        <f t="shared" si="2"/>
        <v>2654</v>
      </c>
      <c r="N14" s="25"/>
      <c r="O14" s="11"/>
      <c r="P14" s="11"/>
      <c r="Q14" s="11"/>
    </row>
    <row r="15" spans="1:17" ht="14.55" customHeight="1" x14ac:dyDescent="0.3">
      <c r="A15" s="22"/>
      <c r="B15" s="26"/>
      <c r="C15" s="24" t="s">
        <v>118</v>
      </c>
      <c r="D15" s="24">
        <v>9716</v>
      </c>
      <c r="E15" s="24">
        <v>1469</v>
      </c>
      <c r="F15" s="24">
        <v>484</v>
      </c>
      <c r="G15" s="24">
        <v>14</v>
      </c>
      <c r="H15" s="24">
        <v>1670</v>
      </c>
      <c r="I15" s="24">
        <v>89</v>
      </c>
      <c r="J15" s="24">
        <v>305</v>
      </c>
      <c r="K15" s="24">
        <f t="shared" si="0"/>
        <v>13353</v>
      </c>
      <c r="L15" s="24">
        <f t="shared" si="1"/>
        <v>13442</v>
      </c>
      <c r="M15" s="24">
        <f t="shared" si="2"/>
        <v>13747</v>
      </c>
      <c r="N15" s="25"/>
      <c r="O15" s="11"/>
      <c r="P15" s="11"/>
      <c r="Q15" s="11"/>
    </row>
    <row r="16" spans="1:17" ht="14.55" customHeight="1" x14ac:dyDescent="0.3">
      <c r="A16" s="22"/>
      <c r="B16" s="26"/>
      <c r="C16" s="24" t="s">
        <v>119</v>
      </c>
      <c r="D16" s="24">
        <v>9895</v>
      </c>
      <c r="E16" s="24">
        <v>1493</v>
      </c>
      <c r="F16" s="24">
        <v>311</v>
      </c>
      <c r="G16" s="24">
        <v>0</v>
      </c>
      <c r="H16" s="24">
        <v>1444</v>
      </c>
      <c r="I16" s="24">
        <v>117</v>
      </c>
      <c r="J16" s="24">
        <v>455</v>
      </c>
      <c r="K16" s="24">
        <f t="shared" si="0"/>
        <v>13143</v>
      </c>
      <c r="L16" s="24">
        <f t="shared" si="1"/>
        <v>13260</v>
      </c>
      <c r="M16" s="24">
        <f t="shared" si="2"/>
        <v>13715</v>
      </c>
      <c r="N16" s="25"/>
      <c r="O16" s="11"/>
      <c r="P16" s="11"/>
      <c r="Q16" s="11"/>
    </row>
    <row r="17" spans="1:17" ht="14.55" customHeight="1" x14ac:dyDescent="0.3">
      <c r="A17" s="22"/>
      <c r="B17" s="26"/>
      <c r="C17" s="24" t="s">
        <v>173</v>
      </c>
      <c r="D17" s="24">
        <v>12305</v>
      </c>
      <c r="E17" s="24">
        <v>1799</v>
      </c>
      <c r="F17" s="24">
        <v>329</v>
      </c>
      <c r="G17" s="24">
        <v>118</v>
      </c>
      <c r="H17" s="24">
        <v>119</v>
      </c>
      <c r="I17" s="24">
        <v>80</v>
      </c>
      <c r="J17" s="24">
        <v>0</v>
      </c>
      <c r="K17" s="24">
        <f t="shared" si="0"/>
        <v>14670</v>
      </c>
      <c r="L17" s="24">
        <f t="shared" si="1"/>
        <v>14750</v>
      </c>
      <c r="M17" s="24">
        <f t="shared" si="2"/>
        <v>14750</v>
      </c>
      <c r="N17" s="25"/>
      <c r="O17" s="11"/>
      <c r="P17" s="11"/>
      <c r="Q17" s="11"/>
    </row>
    <row r="18" spans="1:17" ht="14.55" customHeight="1" x14ac:dyDescent="0.3">
      <c r="A18" s="22"/>
      <c r="B18" s="26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11"/>
      <c r="P18" s="11"/>
      <c r="Q18" s="11"/>
    </row>
    <row r="19" spans="1:17" ht="14.55" customHeight="1" x14ac:dyDescent="0.3">
      <c r="A19" s="22"/>
      <c r="B19" s="26"/>
      <c r="C19" s="24" t="s">
        <v>174</v>
      </c>
      <c r="D19" s="24">
        <f t="shared" ref="D19:I19" si="3">SUM(D9:D17)</f>
        <v>76656</v>
      </c>
      <c r="E19" s="24">
        <f t="shared" si="3"/>
        <v>9754</v>
      </c>
      <c r="F19" s="24">
        <f t="shared" si="3"/>
        <v>2180</v>
      </c>
      <c r="G19" s="24">
        <f t="shared" si="3"/>
        <v>713</v>
      </c>
      <c r="H19" s="24">
        <f t="shared" si="3"/>
        <v>4477</v>
      </c>
      <c r="I19" s="24">
        <f t="shared" si="3"/>
        <v>783</v>
      </c>
      <c r="J19" s="24">
        <f>SUM(J9:J17)</f>
        <v>1040</v>
      </c>
      <c r="K19" s="24">
        <f>SUM(D19:H19)</f>
        <v>93780</v>
      </c>
      <c r="L19" s="24">
        <f>K19+I19</f>
        <v>94563</v>
      </c>
      <c r="M19" s="24">
        <f>L19+J19</f>
        <v>95603</v>
      </c>
      <c r="N19" s="25"/>
      <c r="O19" s="11"/>
      <c r="P19" s="11"/>
      <c r="Q19" s="11"/>
    </row>
    <row r="20" spans="1:17" ht="14.55" customHeight="1" x14ac:dyDescent="0.3">
      <c r="A20" s="22"/>
      <c r="B20" s="26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  <c r="O20" s="11"/>
      <c r="P20" s="11"/>
      <c r="Q20" s="11"/>
    </row>
    <row r="21" spans="1:17" ht="14.55" customHeight="1" x14ac:dyDescent="0.3">
      <c r="A21" s="22"/>
      <c r="B21" s="24" t="s">
        <v>175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11"/>
      <c r="P21" s="11"/>
      <c r="Q21" s="11"/>
    </row>
    <row r="22" spans="1:17" ht="14.55" customHeight="1" x14ac:dyDescent="0.3">
      <c r="A22" s="22"/>
      <c r="B22" s="26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  <c r="O22" s="11"/>
      <c r="P22" s="11"/>
      <c r="Q22" s="11"/>
    </row>
    <row r="23" spans="1:17" ht="14.55" customHeight="1" x14ac:dyDescent="0.3">
      <c r="A23" s="22"/>
      <c r="B23" s="26"/>
      <c r="C23" s="24" t="s">
        <v>112</v>
      </c>
      <c r="D23" s="24">
        <v>5001</v>
      </c>
      <c r="E23" s="24">
        <v>680</v>
      </c>
      <c r="F23" s="24">
        <v>149</v>
      </c>
      <c r="G23" s="24">
        <v>10</v>
      </c>
      <c r="H23" s="24">
        <v>180</v>
      </c>
      <c r="I23" s="24">
        <v>68</v>
      </c>
      <c r="J23" s="24">
        <v>0</v>
      </c>
      <c r="K23" s="24">
        <f t="shared" ref="K23:K31" si="4">SUM(D23:H23)</f>
        <v>6020</v>
      </c>
      <c r="L23" s="24">
        <f t="shared" ref="L23:L31" si="5">K23+I23</f>
        <v>6088</v>
      </c>
      <c r="M23" s="24">
        <f t="shared" ref="M23:M31" si="6">L23+J23</f>
        <v>6088</v>
      </c>
      <c r="N23" s="25"/>
      <c r="O23" s="11"/>
      <c r="P23" s="11"/>
      <c r="Q23" s="11"/>
    </row>
    <row r="24" spans="1:17" ht="14.55" customHeight="1" x14ac:dyDescent="0.3">
      <c r="A24" s="22"/>
      <c r="B24" s="26"/>
      <c r="C24" s="24" t="s">
        <v>113</v>
      </c>
      <c r="D24" s="24">
        <v>23512</v>
      </c>
      <c r="E24" s="24">
        <v>2155</v>
      </c>
      <c r="F24" s="24">
        <v>520</v>
      </c>
      <c r="G24" s="24">
        <v>513</v>
      </c>
      <c r="H24" s="24">
        <v>374</v>
      </c>
      <c r="I24" s="24">
        <v>187</v>
      </c>
      <c r="J24" s="24">
        <v>0</v>
      </c>
      <c r="K24" s="24">
        <f t="shared" si="4"/>
        <v>27074</v>
      </c>
      <c r="L24" s="24">
        <f t="shared" si="5"/>
        <v>27261</v>
      </c>
      <c r="M24" s="24">
        <f t="shared" si="6"/>
        <v>27261</v>
      </c>
      <c r="N24" s="25"/>
      <c r="O24" s="11"/>
      <c r="P24" s="11"/>
      <c r="Q24" s="11"/>
    </row>
    <row r="25" spans="1:17" ht="14.55" customHeight="1" x14ac:dyDescent="0.3">
      <c r="A25" s="22"/>
      <c r="B25" s="26"/>
      <c r="C25" s="24" t="s">
        <v>114</v>
      </c>
      <c r="D25" s="24">
        <v>2022</v>
      </c>
      <c r="E25" s="24">
        <v>170</v>
      </c>
      <c r="F25" s="24">
        <v>19</v>
      </c>
      <c r="G25" s="24">
        <v>0</v>
      </c>
      <c r="H25" s="24">
        <v>27</v>
      </c>
      <c r="I25" s="24">
        <v>55</v>
      </c>
      <c r="J25" s="24">
        <v>0</v>
      </c>
      <c r="K25" s="24">
        <f t="shared" si="4"/>
        <v>2238</v>
      </c>
      <c r="L25" s="24">
        <f t="shared" si="5"/>
        <v>2293</v>
      </c>
      <c r="M25" s="24">
        <f t="shared" si="6"/>
        <v>2293</v>
      </c>
      <c r="N25" s="25"/>
      <c r="O25" s="11"/>
      <c r="P25" s="11"/>
      <c r="Q25" s="11"/>
    </row>
    <row r="26" spans="1:17" ht="14.55" customHeight="1" x14ac:dyDescent="0.3">
      <c r="A26" s="22"/>
      <c r="B26" s="26"/>
      <c r="C26" s="24" t="s">
        <v>172</v>
      </c>
      <c r="D26" s="24">
        <v>5925</v>
      </c>
      <c r="E26" s="24">
        <v>767</v>
      </c>
      <c r="F26" s="24">
        <v>163</v>
      </c>
      <c r="G26" s="24">
        <v>7</v>
      </c>
      <c r="H26" s="24">
        <v>139</v>
      </c>
      <c r="I26" s="24">
        <v>38</v>
      </c>
      <c r="J26" s="24">
        <v>0</v>
      </c>
      <c r="K26" s="24">
        <f t="shared" si="4"/>
        <v>7001</v>
      </c>
      <c r="L26" s="24">
        <f t="shared" si="5"/>
        <v>7039</v>
      </c>
      <c r="M26" s="24">
        <f t="shared" si="6"/>
        <v>7039</v>
      </c>
      <c r="N26" s="25"/>
      <c r="O26" s="11"/>
      <c r="P26" s="11"/>
      <c r="Q26" s="11"/>
    </row>
    <row r="27" spans="1:17" ht="14.55" customHeight="1" x14ac:dyDescent="0.3">
      <c r="A27" s="22"/>
      <c r="B27" s="26"/>
      <c r="C27" s="24" t="s">
        <v>116</v>
      </c>
      <c r="D27" s="24">
        <v>6811</v>
      </c>
      <c r="E27" s="24">
        <v>922</v>
      </c>
      <c r="F27" s="24">
        <v>172</v>
      </c>
      <c r="G27" s="24">
        <v>9</v>
      </c>
      <c r="H27" s="24">
        <v>649</v>
      </c>
      <c r="I27" s="24">
        <v>91</v>
      </c>
      <c r="J27" s="24">
        <v>267</v>
      </c>
      <c r="K27" s="24">
        <f t="shared" si="4"/>
        <v>8563</v>
      </c>
      <c r="L27" s="24">
        <f t="shared" si="5"/>
        <v>8654</v>
      </c>
      <c r="M27" s="24">
        <f t="shared" si="6"/>
        <v>8921</v>
      </c>
      <c r="N27" s="25"/>
      <c r="O27" s="11"/>
      <c r="P27" s="11"/>
      <c r="Q27" s="11"/>
    </row>
    <row r="28" spans="1:17" ht="14.55" customHeight="1" x14ac:dyDescent="0.3">
      <c r="A28" s="22"/>
      <c r="B28" s="26"/>
      <c r="C28" s="24" t="s">
        <v>117</v>
      </c>
      <c r="D28" s="24">
        <v>2146</v>
      </c>
      <c r="E28" s="24">
        <v>236</v>
      </c>
      <c r="F28" s="24">
        <v>25</v>
      </c>
      <c r="G28" s="24">
        <v>0</v>
      </c>
      <c r="H28" s="24">
        <v>1</v>
      </c>
      <c r="I28" s="24">
        <v>10</v>
      </c>
      <c r="J28" s="24">
        <v>0</v>
      </c>
      <c r="K28" s="24">
        <f t="shared" si="4"/>
        <v>2408</v>
      </c>
      <c r="L28" s="24">
        <f t="shared" si="5"/>
        <v>2418</v>
      </c>
      <c r="M28" s="24">
        <f t="shared" si="6"/>
        <v>2418</v>
      </c>
      <c r="N28" s="25"/>
      <c r="O28" s="11"/>
      <c r="P28" s="11"/>
      <c r="Q28" s="11"/>
    </row>
    <row r="29" spans="1:17" ht="14.55" customHeight="1" x14ac:dyDescent="0.3">
      <c r="A29" s="22"/>
      <c r="B29" s="26"/>
      <c r="C29" s="24" t="s">
        <v>118</v>
      </c>
      <c r="D29" s="24">
        <v>8871</v>
      </c>
      <c r="E29" s="24">
        <v>1432</v>
      </c>
      <c r="F29" s="24">
        <v>376</v>
      </c>
      <c r="G29" s="24">
        <v>25</v>
      </c>
      <c r="H29" s="24">
        <v>1507</v>
      </c>
      <c r="I29" s="24">
        <v>94</v>
      </c>
      <c r="J29" s="24">
        <v>306</v>
      </c>
      <c r="K29" s="24">
        <f t="shared" si="4"/>
        <v>12211</v>
      </c>
      <c r="L29" s="24">
        <f t="shared" si="5"/>
        <v>12305</v>
      </c>
      <c r="M29" s="24">
        <f t="shared" si="6"/>
        <v>12611</v>
      </c>
      <c r="N29" s="25"/>
      <c r="O29" s="11"/>
      <c r="P29" s="11"/>
      <c r="Q29" s="11"/>
    </row>
    <row r="30" spans="1:17" ht="14.55" customHeight="1" x14ac:dyDescent="0.3">
      <c r="A30" s="22"/>
      <c r="B30" s="26"/>
      <c r="C30" s="24" t="s">
        <v>119</v>
      </c>
      <c r="D30" s="24">
        <v>6535</v>
      </c>
      <c r="E30" s="24">
        <v>1133</v>
      </c>
      <c r="F30" s="24">
        <v>248</v>
      </c>
      <c r="G30" s="24">
        <v>1</v>
      </c>
      <c r="H30" s="24">
        <v>1424</v>
      </c>
      <c r="I30" s="24">
        <v>88</v>
      </c>
      <c r="J30" s="24">
        <v>480</v>
      </c>
      <c r="K30" s="24">
        <f t="shared" si="4"/>
        <v>9341</v>
      </c>
      <c r="L30" s="24">
        <f t="shared" si="5"/>
        <v>9429</v>
      </c>
      <c r="M30" s="24">
        <f t="shared" si="6"/>
        <v>9909</v>
      </c>
      <c r="N30" s="25"/>
      <c r="O30" s="11"/>
      <c r="P30" s="11"/>
      <c r="Q30" s="11"/>
    </row>
    <row r="31" spans="1:17" ht="14.55" customHeight="1" x14ac:dyDescent="0.3">
      <c r="A31" s="22"/>
      <c r="B31" s="26"/>
      <c r="C31" s="24" t="s">
        <v>173</v>
      </c>
      <c r="D31" s="24">
        <v>13803</v>
      </c>
      <c r="E31" s="24">
        <v>2026</v>
      </c>
      <c r="F31" s="24">
        <v>412</v>
      </c>
      <c r="G31" s="24">
        <v>109</v>
      </c>
      <c r="H31" s="24">
        <v>93</v>
      </c>
      <c r="I31" s="24">
        <v>184</v>
      </c>
      <c r="J31" s="24">
        <v>0</v>
      </c>
      <c r="K31" s="24">
        <f t="shared" si="4"/>
        <v>16443</v>
      </c>
      <c r="L31" s="24">
        <f t="shared" si="5"/>
        <v>16627</v>
      </c>
      <c r="M31" s="24">
        <f t="shared" si="6"/>
        <v>16627</v>
      </c>
      <c r="N31" s="25"/>
      <c r="O31" s="11"/>
      <c r="P31" s="11"/>
      <c r="Q31" s="11"/>
    </row>
    <row r="32" spans="1:17" ht="14.55" customHeight="1" x14ac:dyDescent="0.3">
      <c r="A32" s="22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5"/>
      <c r="O32" s="11"/>
      <c r="P32" s="11"/>
      <c r="Q32" s="11"/>
    </row>
    <row r="33" spans="1:17" ht="14.55" customHeight="1" x14ac:dyDescent="0.3">
      <c r="A33" s="22"/>
      <c r="B33" s="24"/>
      <c r="C33" s="24" t="s">
        <v>174</v>
      </c>
      <c r="D33" s="24">
        <f t="shared" ref="D33:I33" si="7">SUM(D23:D31)</f>
        <v>74626</v>
      </c>
      <c r="E33" s="24">
        <f t="shared" si="7"/>
        <v>9521</v>
      </c>
      <c r="F33" s="24">
        <f t="shared" si="7"/>
        <v>2084</v>
      </c>
      <c r="G33" s="24">
        <f t="shared" si="7"/>
        <v>674</v>
      </c>
      <c r="H33" s="24">
        <f t="shared" si="7"/>
        <v>4394</v>
      </c>
      <c r="I33" s="24">
        <f t="shared" si="7"/>
        <v>815</v>
      </c>
      <c r="J33" s="24">
        <f>SUM(J23:J31)</f>
        <v>1053</v>
      </c>
      <c r="K33" s="24">
        <f>SUM(D33:H33)</f>
        <v>91299</v>
      </c>
      <c r="L33" s="24">
        <f>K33+I33</f>
        <v>92114</v>
      </c>
      <c r="M33" s="24">
        <f>L33+J33</f>
        <v>93167</v>
      </c>
      <c r="N33" s="25"/>
      <c r="O33" s="11"/>
      <c r="P33" s="11"/>
      <c r="Q33" s="11"/>
    </row>
    <row r="34" spans="1:17" ht="14.55" customHeight="1" x14ac:dyDescent="0.3">
      <c r="A34" s="2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5"/>
      <c r="O34" s="11"/>
      <c r="P34" s="11"/>
      <c r="Q34" s="11"/>
    </row>
    <row r="35" spans="1:17" ht="14.55" customHeight="1" x14ac:dyDescent="0.3">
      <c r="A35" s="22"/>
      <c r="B35" s="24" t="s">
        <v>176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5"/>
      <c r="O35" s="11"/>
      <c r="P35" s="11"/>
      <c r="Q35" s="11"/>
    </row>
    <row r="36" spans="1:17" ht="14.55" customHeight="1" x14ac:dyDescent="0.3">
      <c r="A36" s="22"/>
      <c r="B36" s="26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5"/>
      <c r="O36" s="11"/>
      <c r="P36" s="11"/>
      <c r="Q36" s="11"/>
    </row>
    <row r="37" spans="1:17" ht="14.55" customHeight="1" x14ac:dyDescent="0.3">
      <c r="A37" s="22"/>
      <c r="B37" s="26"/>
      <c r="C37" s="24" t="s">
        <v>112</v>
      </c>
      <c r="D37" s="24">
        <f>D9+D23</f>
        <v>10530</v>
      </c>
      <c r="E37" s="24">
        <f t="shared" ref="E37:H37" si="8">E9+E23</f>
        <v>1352</v>
      </c>
      <c r="F37" s="24">
        <f t="shared" si="8"/>
        <v>280</v>
      </c>
      <c r="G37" s="24">
        <f t="shared" si="8"/>
        <v>15</v>
      </c>
      <c r="H37" s="24">
        <f t="shared" si="8"/>
        <v>400</v>
      </c>
      <c r="I37" s="24">
        <f>I9+I23</f>
        <v>150</v>
      </c>
      <c r="J37" s="24">
        <f t="shared" ref="J37:J45" si="9">J9+J23</f>
        <v>0</v>
      </c>
      <c r="K37" s="24">
        <f t="shared" ref="K37:K45" si="10">SUM(D37:H37)</f>
        <v>12577</v>
      </c>
      <c r="L37" s="24">
        <f t="shared" ref="L37:L45" si="11">K37+I37</f>
        <v>12727</v>
      </c>
      <c r="M37" s="24">
        <f t="shared" ref="M37:M45" si="12">L37+J37</f>
        <v>12727</v>
      </c>
      <c r="N37" s="25"/>
      <c r="O37" s="11"/>
      <c r="P37" s="11"/>
      <c r="Q37" s="11"/>
    </row>
    <row r="38" spans="1:17" ht="14.55" customHeight="1" x14ac:dyDescent="0.3">
      <c r="A38" s="22"/>
      <c r="B38" s="26"/>
      <c r="C38" s="24" t="s">
        <v>113</v>
      </c>
      <c r="D38" s="24">
        <f t="shared" ref="D38:I38" si="13">D10+D24</f>
        <v>44865</v>
      </c>
      <c r="E38" s="24">
        <f t="shared" si="13"/>
        <v>4308</v>
      </c>
      <c r="F38" s="24">
        <f t="shared" si="13"/>
        <v>1016</v>
      </c>
      <c r="G38" s="24">
        <f t="shared" si="13"/>
        <v>1080</v>
      </c>
      <c r="H38" s="24">
        <f t="shared" si="13"/>
        <v>612</v>
      </c>
      <c r="I38" s="24">
        <f t="shared" si="13"/>
        <v>385</v>
      </c>
      <c r="J38" s="24">
        <f t="shared" si="9"/>
        <v>0</v>
      </c>
      <c r="K38" s="24">
        <f t="shared" si="10"/>
        <v>51881</v>
      </c>
      <c r="L38" s="24">
        <f t="shared" si="11"/>
        <v>52266</v>
      </c>
      <c r="M38" s="24">
        <f t="shared" si="12"/>
        <v>52266</v>
      </c>
      <c r="N38" s="25"/>
      <c r="O38" s="11"/>
      <c r="P38" s="11"/>
      <c r="Q38" s="11"/>
    </row>
    <row r="39" spans="1:17" ht="14.55" customHeight="1" x14ac:dyDescent="0.3">
      <c r="A39" s="22"/>
      <c r="B39" s="26"/>
      <c r="C39" s="24" t="s">
        <v>114</v>
      </c>
      <c r="D39" s="24">
        <f t="shared" ref="D39:I39" si="14">D11+D25</f>
        <v>4759</v>
      </c>
      <c r="E39" s="24">
        <f t="shared" si="14"/>
        <v>375</v>
      </c>
      <c r="F39" s="24">
        <f t="shared" si="14"/>
        <v>46</v>
      </c>
      <c r="G39" s="24">
        <f t="shared" si="14"/>
        <v>0</v>
      </c>
      <c r="H39" s="24">
        <f t="shared" si="14"/>
        <v>31</v>
      </c>
      <c r="I39" s="24">
        <f t="shared" si="14"/>
        <v>119</v>
      </c>
      <c r="J39" s="24">
        <f t="shared" si="9"/>
        <v>0</v>
      </c>
      <c r="K39" s="24">
        <f t="shared" si="10"/>
        <v>5211</v>
      </c>
      <c r="L39" s="24">
        <f t="shared" si="11"/>
        <v>5330</v>
      </c>
      <c r="M39" s="24">
        <f t="shared" si="12"/>
        <v>5330</v>
      </c>
      <c r="N39" s="25"/>
      <c r="O39" s="11"/>
      <c r="P39" s="11"/>
      <c r="Q39" s="11"/>
    </row>
    <row r="40" spans="1:17" ht="14.55" customHeight="1" x14ac:dyDescent="0.3">
      <c r="A40" s="22"/>
      <c r="B40" s="26"/>
      <c r="C40" s="24" t="s">
        <v>172</v>
      </c>
      <c r="D40" s="24">
        <f t="shared" ref="D40:I40" si="15">D12+D26</f>
        <v>11487</v>
      </c>
      <c r="E40" s="24">
        <f t="shared" si="15"/>
        <v>1466</v>
      </c>
      <c r="F40" s="24">
        <f t="shared" si="15"/>
        <v>323</v>
      </c>
      <c r="G40" s="24">
        <f t="shared" si="15"/>
        <v>13</v>
      </c>
      <c r="H40" s="24">
        <f t="shared" si="15"/>
        <v>219</v>
      </c>
      <c r="I40" s="24">
        <f t="shared" si="15"/>
        <v>74</v>
      </c>
      <c r="J40" s="24">
        <f t="shared" si="9"/>
        <v>0</v>
      </c>
      <c r="K40" s="24">
        <f t="shared" si="10"/>
        <v>13508</v>
      </c>
      <c r="L40" s="24">
        <f t="shared" si="11"/>
        <v>13582</v>
      </c>
      <c r="M40" s="24">
        <f t="shared" si="12"/>
        <v>13582</v>
      </c>
      <c r="N40" s="25"/>
      <c r="O40" s="11"/>
      <c r="P40" s="11"/>
      <c r="Q40" s="11"/>
    </row>
    <row r="41" spans="1:17" ht="14.55" customHeight="1" x14ac:dyDescent="0.3">
      <c r="A41" s="22"/>
      <c r="B41" s="26"/>
      <c r="C41" s="24" t="s">
        <v>116</v>
      </c>
      <c r="D41" s="24">
        <f t="shared" ref="D41:I41" si="16">D13+D27</f>
        <v>14030</v>
      </c>
      <c r="E41" s="24">
        <f t="shared" si="16"/>
        <v>1938</v>
      </c>
      <c r="F41" s="24">
        <f t="shared" si="16"/>
        <v>376</v>
      </c>
      <c r="G41" s="24">
        <f t="shared" si="16"/>
        <v>11</v>
      </c>
      <c r="H41" s="24">
        <f t="shared" si="16"/>
        <v>1348</v>
      </c>
      <c r="I41" s="24">
        <f t="shared" si="16"/>
        <v>184</v>
      </c>
      <c r="J41" s="24">
        <f t="shared" si="9"/>
        <v>547</v>
      </c>
      <c r="K41" s="24">
        <f t="shared" si="10"/>
        <v>17703</v>
      </c>
      <c r="L41" s="24">
        <f t="shared" si="11"/>
        <v>17887</v>
      </c>
      <c r="M41" s="24">
        <f t="shared" si="12"/>
        <v>18434</v>
      </c>
      <c r="N41" s="25"/>
      <c r="O41" s="11"/>
      <c r="P41" s="11"/>
      <c r="Q41" s="11"/>
    </row>
    <row r="42" spans="1:17" ht="14.55" customHeight="1" x14ac:dyDescent="0.3">
      <c r="A42" s="22"/>
      <c r="B42" s="26"/>
      <c r="C42" s="24" t="s">
        <v>117</v>
      </c>
      <c r="D42" s="24">
        <f t="shared" ref="D42:I42" si="17">D14+D28</f>
        <v>4486</v>
      </c>
      <c r="E42" s="24">
        <f t="shared" si="17"/>
        <v>484</v>
      </c>
      <c r="F42" s="24">
        <f t="shared" si="17"/>
        <v>63</v>
      </c>
      <c r="G42" s="24">
        <f t="shared" si="17"/>
        <v>1</v>
      </c>
      <c r="H42" s="24">
        <f t="shared" si="17"/>
        <v>4</v>
      </c>
      <c r="I42" s="24">
        <f t="shared" si="17"/>
        <v>34</v>
      </c>
      <c r="J42" s="24">
        <f t="shared" si="9"/>
        <v>0</v>
      </c>
      <c r="K42" s="24">
        <f t="shared" si="10"/>
        <v>5038</v>
      </c>
      <c r="L42" s="24">
        <f t="shared" si="11"/>
        <v>5072</v>
      </c>
      <c r="M42" s="24">
        <f t="shared" si="12"/>
        <v>5072</v>
      </c>
      <c r="N42" s="25"/>
      <c r="O42" s="11"/>
      <c r="P42" s="11"/>
      <c r="Q42" s="11"/>
    </row>
    <row r="43" spans="1:17" ht="14.55" customHeight="1" x14ac:dyDescent="0.3">
      <c r="A43" s="22"/>
      <c r="B43" s="26"/>
      <c r="C43" s="24" t="s">
        <v>118</v>
      </c>
      <c r="D43" s="24">
        <f t="shared" ref="D43:I43" si="18">D15+D29</f>
        <v>18587</v>
      </c>
      <c r="E43" s="24">
        <f t="shared" si="18"/>
        <v>2901</v>
      </c>
      <c r="F43" s="24">
        <f t="shared" si="18"/>
        <v>860</v>
      </c>
      <c r="G43" s="24">
        <f t="shared" si="18"/>
        <v>39</v>
      </c>
      <c r="H43" s="24">
        <f t="shared" si="18"/>
        <v>3177</v>
      </c>
      <c r="I43" s="24">
        <f t="shared" si="18"/>
        <v>183</v>
      </c>
      <c r="J43" s="24">
        <f t="shared" si="9"/>
        <v>611</v>
      </c>
      <c r="K43" s="24">
        <f t="shared" si="10"/>
        <v>25564</v>
      </c>
      <c r="L43" s="24">
        <f t="shared" si="11"/>
        <v>25747</v>
      </c>
      <c r="M43" s="24">
        <f t="shared" si="12"/>
        <v>26358</v>
      </c>
      <c r="N43" s="25"/>
      <c r="O43" s="11"/>
      <c r="P43" s="11"/>
      <c r="Q43" s="11"/>
    </row>
    <row r="44" spans="1:17" ht="14.55" customHeight="1" x14ac:dyDescent="0.3">
      <c r="A44" s="22"/>
      <c r="B44" s="26"/>
      <c r="C44" s="24" t="s">
        <v>119</v>
      </c>
      <c r="D44" s="24">
        <f t="shared" ref="D44:I44" si="19">D16+D30</f>
        <v>16430</v>
      </c>
      <c r="E44" s="24">
        <f t="shared" si="19"/>
        <v>2626</v>
      </c>
      <c r="F44" s="24">
        <f t="shared" si="19"/>
        <v>559</v>
      </c>
      <c r="G44" s="24">
        <f t="shared" si="19"/>
        <v>1</v>
      </c>
      <c r="H44" s="24">
        <f t="shared" si="19"/>
        <v>2868</v>
      </c>
      <c r="I44" s="24">
        <f t="shared" si="19"/>
        <v>205</v>
      </c>
      <c r="J44" s="24">
        <f t="shared" si="9"/>
        <v>935</v>
      </c>
      <c r="K44" s="24">
        <f t="shared" si="10"/>
        <v>22484</v>
      </c>
      <c r="L44" s="24">
        <f t="shared" si="11"/>
        <v>22689</v>
      </c>
      <c r="M44" s="24">
        <f t="shared" si="12"/>
        <v>23624</v>
      </c>
      <c r="N44" s="25"/>
      <c r="O44" s="11"/>
      <c r="P44" s="11"/>
      <c r="Q44" s="11"/>
    </row>
    <row r="45" spans="1:17" ht="14.55" customHeight="1" x14ac:dyDescent="0.3">
      <c r="A45" s="22"/>
      <c r="B45" s="26"/>
      <c r="C45" s="24" t="s">
        <v>173</v>
      </c>
      <c r="D45" s="24">
        <f t="shared" ref="D45:I45" si="20">D17+D31</f>
        <v>26108</v>
      </c>
      <c r="E45" s="24">
        <f t="shared" si="20"/>
        <v>3825</v>
      </c>
      <c r="F45" s="24">
        <f t="shared" si="20"/>
        <v>741</v>
      </c>
      <c r="G45" s="24">
        <f t="shared" si="20"/>
        <v>227</v>
      </c>
      <c r="H45" s="24">
        <f t="shared" si="20"/>
        <v>212</v>
      </c>
      <c r="I45" s="24">
        <f t="shared" si="20"/>
        <v>264</v>
      </c>
      <c r="J45" s="24">
        <f t="shared" si="9"/>
        <v>0</v>
      </c>
      <c r="K45" s="24">
        <f t="shared" si="10"/>
        <v>31113</v>
      </c>
      <c r="L45" s="24">
        <f t="shared" si="11"/>
        <v>31377</v>
      </c>
      <c r="M45" s="24">
        <f t="shared" si="12"/>
        <v>31377</v>
      </c>
      <c r="N45" s="25"/>
      <c r="O45" s="11"/>
      <c r="P45" s="11"/>
      <c r="Q45" s="11"/>
    </row>
    <row r="46" spans="1:17" ht="14.55" customHeight="1" x14ac:dyDescent="0.3">
      <c r="A46" s="22"/>
      <c r="B46" s="24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11"/>
      <c r="P46" s="11"/>
      <c r="Q46" s="11"/>
    </row>
    <row r="47" spans="1:17" ht="14.55" customHeight="1" x14ac:dyDescent="0.3">
      <c r="A47" s="22"/>
      <c r="B47" s="24"/>
      <c r="C47" s="23" t="s">
        <v>174</v>
      </c>
      <c r="D47" s="24">
        <f t="shared" ref="D47:I47" si="21">D19+D33</f>
        <v>151282</v>
      </c>
      <c r="E47" s="24">
        <f t="shared" si="21"/>
        <v>19275</v>
      </c>
      <c r="F47" s="24">
        <f t="shared" si="21"/>
        <v>4264</v>
      </c>
      <c r="G47" s="24">
        <f t="shared" si="21"/>
        <v>1387</v>
      </c>
      <c r="H47" s="24">
        <f t="shared" si="21"/>
        <v>8871</v>
      </c>
      <c r="I47" s="24">
        <f t="shared" si="21"/>
        <v>1598</v>
      </c>
      <c r="J47" s="24">
        <f>J19+J33</f>
        <v>2093</v>
      </c>
      <c r="K47" s="24">
        <f>SUM(D47:H47)</f>
        <v>185079</v>
      </c>
      <c r="L47" s="24">
        <f>K47+I47</f>
        <v>186677</v>
      </c>
      <c r="M47" s="24">
        <f>L47+J47</f>
        <v>188770</v>
      </c>
      <c r="N47" s="25"/>
      <c r="O47" s="11"/>
      <c r="P47" s="11"/>
      <c r="Q47" s="11"/>
    </row>
    <row r="48" spans="1:17" ht="14.55" customHeight="1" thickBot="1" x14ac:dyDescent="0.35">
      <c r="A48" s="30"/>
      <c r="B48" s="31"/>
      <c r="C48" s="32"/>
      <c r="D48" s="32"/>
      <c r="E48" s="32"/>
      <c r="F48" s="32"/>
      <c r="G48" s="32"/>
      <c r="H48" s="32"/>
      <c r="I48" s="88"/>
      <c r="J48" s="32"/>
      <c r="K48" s="32"/>
      <c r="L48" s="32"/>
      <c r="M48" s="32"/>
      <c r="N48" s="33"/>
      <c r="O48" s="11"/>
      <c r="P48" s="11"/>
      <c r="Q48" s="11"/>
    </row>
    <row r="49" spans="1:17" ht="14.55" customHeight="1" x14ac:dyDescent="0.3">
      <c r="O49" s="11"/>
      <c r="P49" s="11"/>
      <c r="Q49" s="11"/>
    </row>
    <row r="50" spans="1:17" ht="14.55" customHeight="1" x14ac:dyDescent="0.3"/>
    <row r="51" spans="1:17" ht="14.55" customHeight="1" thickBot="1" x14ac:dyDescent="0.35"/>
    <row r="52" spans="1:17" ht="14.55" customHeight="1" x14ac:dyDescent="0.3">
      <c r="A52" s="18"/>
      <c r="B52" s="19"/>
      <c r="C52" s="20"/>
      <c r="D52" s="20"/>
      <c r="E52" s="20"/>
      <c r="F52" s="20"/>
      <c r="G52" s="20"/>
      <c r="H52" s="20"/>
      <c r="I52" s="87"/>
      <c r="J52" s="20"/>
      <c r="K52" s="20"/>
      <c r="L52" s="20"/>
      <c r="M52" s="20"/>
      <c r="N52" s="21"/>
    </row>
    <row r="53" spans="1:17" ht="14.55" customHeight="1" x14ac:dyDescent="0.3">
      <c r="A53" s="22"/>
      <c r="B53" s="23" t="s">
        <v>309</v>
      </c>
      <c r="C53" s="23"/>
      <c r="D53" s="24"/>
      <c r="E53" s="24"/>
      <c r="F53" s="24" t="s">
        <v>177</v>
      </c>
      <c r="G53" s="24"/>
      <c r="H53" s="24"/>
      <c r="I53" s="24"/>
      <c r="J53" s="24"/>
      <c r="K53" s="24"/>
      <c r="L53" s="24"/>
      <c r="M53" s="24"/>
      <c r="N53" s="67"/>
    </row>
    <row r="54" spans="1:17" ht="14.55" customHeight="1" x14ac:dyDescent="0.3">
      <c r="A54" s="22"/>
      <c r="B54" s="24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67"/>
    </row>
    <row r="55" spans="1:17" ht="14.55" customHeight="1" x14ac:dyDescent="0.3">
      <c r="A55" s="22"/>
      <c r="B55" s="24" t="s">
        <v>327</v>
      </c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67"/>
    </row>
    <row r="56" spans="1:17" ht="14.55" customHeight="1" x14ac:dyDescent="0.3">
      <c r="A56" s="22"/>
      <c r="B56" s="24"/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67"/>
      <c r="O56" s="11"/>
      <c r="P56" s="11"/>
    </row>
    <row r="57" spans="1:17" ht="14.55" customHeight="1" x14ac:dyDescent="0.3">
      <c r="A57" s="22"/>
      <c r="B57" s="26"/>
      <c r="C57" s="23"/>
      <c r="D57" s="27" t="s">
        <v>161</v>
      </c>
      <c r="E57" s="27" t="s">
        <v>162</v>
      </c>
      <c r="F57" s="27" t="s">
        <v>163</v>
      </c>
      <c r="G57" s="27" t="s">
        <v>164</v>
      </c>
      <c r="H57" s="27" t="s">
        <v>165</v>
      </c>
      <c r="I57" s="27" t="s">
        <v>166</v>
      </c>
      <c r="J57" s="27" t="s">
        <v>167</v>
      </c>
      <c r="K57" s="27" t="s">
        <v>178</v>
      </c>
      <c r="L57" s="27" t="s">
        <v>179</v>
      </c>
      <c r="M57" s="27" t="s">
        <v>180</v>
      </c>
      <c r="N57" s="68"/>
      <c r="O57" s="24"/>
      <c r="P57" s="11"/>
    </row>
    <row r="58" spans="1:17" ht="14.55" customHeight="1" x14ac:dyDescent="0.3">
      <c r="A58" s="22"/>
      <c r="B58" s="24" t="s">
        <v>171</v>
      </c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67"/>
      <c r="O58" s="24"/>
      <c r="P58" s="11"/>
    </row>
    <row r="59" spans="1:17" ht="14.55" customHeight="1" x14ac:dyDescent="0.3">
      <c r="A59" s="22"/>
      <c r="B59" s="24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67"/>
      <c r="O59" s="24"/>
      <c r="P59" s="11"/>
    </row>
    <row r="60" spans="1:17" ht="14.55" customHeight="1" x14ac:dyDescent="0.3">
      <c r="A60" s="22"/>
      <c r="B60" s="24"/>
      <c r="C60" s="24" t="s">
        <v>122</v>
      </c>
      <c r="D60" s="24">
        <v>29727</v>
      </c>
      <c r="E60" s="24">
        <v>2527</v>
      </c>
      <c r="F60" s="24">
        <v>481</v>
      </c>
      <c r="G60" s="24">
        <v>451</v>
      </c>
      <c r="H60" s="24">
        <v>1340</v>
      </c>
      <c r="I60" s="24">
        <v>223</v>
      </c>
      <c r="J60" s="24">
        <v>0</v>
      </c>
      <c r="K60" s="24">
        <f t="shared" ref="K60:K71" si="22">SUM(D60:H60)</f>
        <v>34526</v>
      </c>
      <c r="L60" s="24">
        <f t="shared" ref="L60:L71" si="23">K60+I60</f>
        <v>34749</v>
      </c>
      <c r="M60" s="24">
        <f t="shared" ref="M60:M71" si="24">L60+J60</f>
        <v>34749</v>
      </c>
      <c r="N60" s="67"/>
      <c r="O60" s="24"/>
      <c r="P60" s="11"/>
    </row>
    <row r="61" spans="1:17" ht="14.55" customHeight="1" x14ac:dyDescent="0.3">
      <c r="A61" s="22"/>
      <c r="B61" s="24"/>
      <c r="C61" s="24" t="s">
        <v>123</v>
      </c>
      <c r="D61" s="24">
        <v>2322</v>
      </c>
      <c r="E61" s="24">
        <v>127</v>
      </c>
      <c r="F61" s="24">
        <v>11</v>
      </c>
      <c r="G61" s="24">
        <v>0</v>
      </c>
      <c r="H61" s="24">
        <v>1</v>
      </c>
      <c r="I61" s="24">
        <v>40</v>
      </c>
      <c r="J61" s="24">
        <v>0</v>
      </c>
      <c r="K61" s="24">
        <f t="shared" si="22"/>
        <v>2461</v>
      </c>
      <c r="L61" s="24">
        <f t="shared" si="23"/>
        <v>2501</v>
      </c>
      <c r="M61" s="24">
        <f t="shared" si="24"/>
        <v>2501</v>
      </c>
      <c r="N61" s="67"/>
      <c r="O61" s="11"/>
      <c r="P61" s="11"/>
    </row>
    <row r="62" spans="1:17" ht="14.55" customHeight="1" x14ac:dyDescent="0.3">
      <c r="A62" s="22"/>
      <c r="B62" s="24"/>
      <c r="C62" s="24" t="s">
        <v>124</v>
      </c>
      <c r="D62" s="24">
        <v>12205</v>
      </c>
      <c r="E62" s="24">
        <v>1120</v>
      </c>
      <c r="F62" s="24">
        <v>267</v>
      </c>
      <c r="G62" s="24">
        <v>43</v>
      </c>
      <c r="H62" s="24">
        <v>841</v>
      </c>
      <c r="I62" s="24">
        <v>144</v>
      </c>
      <c r="J62" s="24">
        <v>136</v>
      </c>
      <c r="K62" s="24">
        <f t="shared" si="22"/>
        <v>14476</v>
      </c>
      <c r="L62" s="24">
        <f t="shared" si="23"/>
        <v>14620</v>
      </c>
      <c r="M62" s="24">
        <f t="shared" si="24"/>
        <v>14756</v>
      </c>
      <c r="N62" s="67"/>
      <c r="O62" s="11"/>
      <c r="P62" s="11"/>
    </row>
    <row r="63" spans="1:17" ht="14.55" customHeight="1" x14ac:dyDescent="0.3">
      <c r="A63" s="22"/>
      <c r="B63" s="24"/>
      <c r="C63" s="24" t="s">
        <v>118</v>
      </c>
      <c r="D63" s="24">
        <v>12768</v>
      </c>
      <c r="E63" s="24">
        <v>1768</v>
      </c>
      <c r="F63" s="24">
        <v>422</v>
      </c>
      <c r="G63" s="24">
        <v>24</v>
      </c>
      <c r="H63" s="24">
        <v>1200</v>
      </c>
      <c r="I63" s="24">
        <v>86</v>
      </c>
      <c r="J63" s="24">
        <v>0</v>
      </c>
      <c r="K63" s="24">
        <f t="shared" si="22"/>
        <v>16182</v>
      </c>
      <c r="L63" s="24">
        <f t="shared" si="23"/>
        <v>16268</v>
      </c>
      <c r="M63" s="24">
        <f t="shared" si="24"/>
        <v>16268</v>
      </c>
      <c r="N63" s="67"/>
      <c r="O63" s="11"/>
      <c r="P63" s="11"/>
    </row>
    <row r="64" spans="1:17" ht="14.55" customHeight="1" x14ac:dyDescent="0.3">
      <c r="A64" s="22"/>
      <c r="B64" s="24"/>
      <c r="C64" s="24" t="s">
        <v>125</v>
      </c>
      <c r="D64" s="24">
        <v>2551</v>
      </c>
      <c r="E64" s="24">
        <v>323</v>
      </c>
      <c r="F64" s="24">
        <v>49</v>
      </c>
      <c r="G64" s="24">
        <v>0</v>
      </c>
      <c r="H64" s="24">
        <v>209</v>
      </c>
      <c r="I64" s="24">
        <v>34</v>
      </c>
      <c r="J64" s="24">
        <v>0</v>
      </c>
      <c r="K64" s="24">
        <f t="shared" si="22"/>
        <v>3132</v>
      </c>
      <c r="L64" s="24">
        <f t="shared" si="23"/>
        <v>3166</v>
      </c>
      <c r="M64" s="24">
        <f t="shared" si="24"/>
        <v>3166</v>
      </c>
      <c r="N64" s="67"/>
      <c r="O64" s="11"/>
      <c r="P64" s="11"/>
    </row>
    <row r="65" spans="1:16" ht="14.55" customHeight="1" x14ac:dyDescent="0.3">
      <c r="A65" s="22"/>
      <c r="B65" s="24"/>
      <c r="C65" s="24" t="s">
        <v>126</v>
      </c>
      <c r="D65" s="24">
        <v>7895</v>
      </c>
      <c r="E65" s="24">
        <v>1058</v>
      </c>
      <c r="F65" s="24">
        <v>357</v>
      </c>
      <c r="G65" s="24">
        <v>70</v>
      </c>
      <c r="H65" s="24">
        <v>72</v>
      </c>
      <c r="I65" s="24">
        <v>56</v>
      </c>
      <c r="J65" s="24">
        <v>0</v>
      </c>
      <c r="K65" s="24">
        <f t="shared" si="22"/>
        <v>9452</v>
      </c>
      <c r="L65" s="24">
        <f t="shared" si="23"/>
        <v>9508</v>
      </c>
      <c r="M65" s="24">
        <f t="shared" si="24"/>
        <v>9508</v>
      </c>
      <c r="N65" s="67"/>
      <c r="O65" s="11"/>
      <c r="P65" s="11"/>
    </row>
    <row r="66" spans="1:16" ht="14.55" customHeight="1" x14ac:dyDescent="0.3">
      <c r="A66" s="22"/>
      <c r="B66" s="24"/>
      <c r="C66" s="24" t="s">
        <v>127</v>
      </c>
      <c r="D66" s="24">
        <v>8853</v>
      </c>
      <c r="E66" s="24">
        <v>1058</v>
      </c>
      <c r="F66" s="24">
        <v>223</v>
      </c>
      <c r="G66" s="24">
        <v>40</v>
      </c>
      <c r="H66" s="24">
        <v>146</v>
      </c>
      <c r="I66" s="24">
        <v>59</v>
      </c>
      <c r="J66" s="24">
        <v>0</v>
      </c>
      <c r="K66" s="24">
        <f t="shared" si="22"/>
        <v>10320</v>
      </c>
      <c r="L66" s="24">
        <f t="shared" si="23"/>
        <v>10379</v>
      </c>
      <c r="M66" s="24">
        <f t="shared" si="24"/>
        <v>10379</v>
      </c>
      <c r="N66" s="67"/>
      <c r="O66" s="11"/>
      <c r="P66" s="11"/>
    </row>
    <row r="67" spans="1:16" ht="14.55" customHeight="1" x14ac:dyDescent="0.3">
      <c r="A67" s="22"/>
      <c r="B67" s="24"/>
      <c r="C67" s="24" t="s">
        <v>128</v>
      </c>
      <c r="D67" s="24">
        <v>17963</v>
      </c>
      <c r="E67" s="24">
        <v>2216</v>
      </c>
      <c r="F67" s="24">
        <v>546</v>
      </c>
      <c r="G67" s="24">
        <v>58</v>
      </c>
      <c r="H67" s="24">
        <v>1152</v>
      </c>
      <c r="I67" s="24">
        <v>279</v>
      </c>
      <c r="J67" s="24">
        <v>74</v>
      </c>
      <c r="K67" s="24">
        <f t="shared" si="22"/>
        <v>21935</v>
      </c>
      <c r="L67" s="24">
        <f t="shared" si="23"/>
        <v>22214</v>
      </c>
      <c r="M67" s="24">
        <f t="shared" si="24"/>
        <v>22288</v>
      </c>
      <c r="N67" s="67"/>
      <c r="O67" s="11"/>
      <c r="P67" s="11"/>
    </row>
    <row r="68" spans="1:16" ht="14.55" customHeight="1" x14ac:dyDescent="0.3">
      <c r="A68" s="22"/>
      <c r="B68" s="24"/>
      <c r="C68" s="24" t="s">
        <v>129</v>
      </c>
      <c r="D68" s="24">
        <v>10781</v>
      </c>
      <c r="E68" s="24">
        <v>1429</v>
      </c>
      <c r="F68" s="24">
        <v>318</v>
      </c>
      <c r="G68" s="24">
        <v>17</v>
      </c>
      <c r="H68" s="24">
        <v>1167</v>
      </c>
      <c r="I68" s="24">
        <v>213</v>
      </c>
      <c r="J68" s="24">
        <v>203</v>
      </c>
      <c r="K68" s="24">
        <f t="shared" si="22"/>
        <v>13712</v>
      </c>
      <c r="L68" s="24">
        <f t="shared" si="23"/>
        <v>13925</v>
      </c>
      <c r="M68" s="24">
        <f t="shared" si="24"/>
        <v>14128</v>
      </c>
      <c r="N68" s="67"/>
      <c r="O68" s="11"/>
      <c r="P68" s="11"/>
    </row>
    <row r="69" spans="1:16" ht="14.55" customHeight="1" x14ac:dyDescent="0.3">
      <c r="A69" s="22"/>
      <c r="B69" s="24"/>
      <c r="C69" s="24" t="s">
        <v>130</v>
      </c>
      <c r="D69" s="24">
        <v>7115</v>
      </c>
      <c r="E69" s="24">
        <v>1450</v>
      </c>
      <c r="F69" s="24">
        <v>515</v>
      </c>
      <c r="G69" s="24">
        <v>251</v>
      </c>
      <c r="H69" s="24">
        <v>180</v>
      </c>
      <c r="I69" s="24">
        <v>78</v>
      </c>
      <c r="J69" s="24">
        <v>0</v>
      </c>
      <c r="K69" s="24">
        <f t="shared" si="22"/>
        <v>9511</v>
      </c>
      <c r="L69" s="24">
        <f t="shared" si="23"/>
        <v>9589</v>
      </c>
      <c r="M69" s="24">
        <f t="shared" si="24"/>
        <v>9589</v>
      </c>
      <c r="N69" s="67"/>
      <c r="O69" s="11"/>
      <c r="P69" s="11"/>
    </row>
    <row r="70" spans="1:16" ht="14.55" customHeight="1" x14ac:dyDescent="0.3">
      <c r="A70" s="22"/>
      <c r="B70" s="24"/>
      <c r="C70" s="24" t="s">
        <v>131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f t="shared" si="22"/>
        <v>0</v>
      </c>
      <c r="L70" s="24">
        <f t="shared" si="23"/>
        <v>0</v>
      </c>
      <c r="M70" s="24">
        <f t="shared" si="24"/>
        <v>0</v>
      </c>
      <c r="N70" s="67"/>
      <c r="O70" s="11"/>
      <c r="P70" s="11"/>
    </row>
    <row r="71" spans="1:16" ht="14.55" customHeight="1" x14ac:dyDescent="0.3">
      <c r="A71" s="22"/>
      <c r="B71" s="24"/>
      <c r="C71" s="24" t="s">
        <v>132</v>
      </c>
      <c r="D71" s="24">
        <v>20615</v>
      </c>
      <c r="E71" s="24">
        <v>2802</v>
      </c>
      <c r="F71" s="24">
        <v>506</v>
      </c>
      <c r="G71" s="24">
        <v>32</v>
      </c>
      <c r="H71" s="24">
        <v>423</v>
      </c>
      <c r="I71" s="24">
        <v>286</v>
      </c>
      <c r="J71" s="24">
        <v>0</v>
      </c>
      <c r="K71" s="24">
        <f t="shared" si="22"/>
        <v>24378</v>
      </c>
      <c r="L71" s="24">
        <f t="shared" si="23"/>
        <v>24664</v>
      </c>
      <c r="M71" s="24">
        <f t="shared" si="24"/>
        <v>24664</v>
      </c>
      <c r="N71" s="67"/>
      <c r="O71" s="11"/>
      <c r="P71" s="11"/>
    </row>
    <row r="72" spans="1:16" ht="14.55" customHeight="1" x14ac:dyDescent="0.3">
      <c r="A72" s="22"/>
      <c r="B72" s="24"/>
      <c r="C72" s="24"/>
      <c r="D72" s="66"/>
      <c r="E72" s="66"/>
      <c r="F72" s="69"/>
      <c r="G72" s="66"/>
      <c r="H72" s="66"/>
      <c r="I72" s="66"/>
      <c r="J72" s="66"/>
      <c r="K72" s="24"/>
      <c r="L72" s="24"/>
      <c r="M72" s="24"/>
      <c r="N72" s="67"/>
      <c r="O72" s="11"/>
      <c r="P72" s="11"/>
    </row>
    <row r="73" spans="1:16" ht="14.55" customHeight="1" x14ac:dyDescent="0.3">
      <c r="A73" s="22"/>
      <c r="B73" s="26"/>
      <c r="C73" s="23" t="s">
        <v>174</v>
      </c>
      <c r="D73" s="24">
        <f t="shared" ref="D73:I73" si="25">SUM(D60:D71)</f>
        <v>132795</v>
      </c>
      <c r="E73" s="24">
        <f t="shared" si="25"/>
        <v>15878</v>
      </c>
      <c r="F73" s="24">
        <f t="shared" si="25"/>
        <v>3695</v>
      </c>
      <c r="G73" s="24">
        <f t="shared" si="25"/>
        <v>986</v>
      </c>
      <c r="H73" s="24">
        <f t="shared" si="25"/>
        <v>6731</v>
      </c>
      <c r="I73" s="24">
        <f t="shared" si="25"/>
        <v>1498</v>
      </c>
      <c r="J73" s="24">
        <f>SUM(J60:J71)</f>
        <v>413</v>
      </c>
      <c r="K73" s="24">
        <f>SUM(D73:H73)</f>
        <v>160085</v>
      </c>
      <c r="L73" s="24">
        <f>K73+I73</f>
        <v>161583</v>
      </c>
      <c r="M73" s="24">
        <f>L73+J73</f>
        <v>161996</v>
      </c>
      <c r="N73" s="67"/>
      <c r="O73" s="11"/>
      <c r="P73" s="11"/>
    </row>
    <row r="74" spans="1:16" ht="14.55" customHeight="1" x14ac:dyDescent="0.3">
      <c r="A74" s="22"/>
      <c r="B74" s="26"/>
      <c r="C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67"/>
      <c r="O74" s="11"/>
      <c r="P74" s="11"/>
    </row>
    <row r="75" spans="1:16" ht="14.55" customHeight="1" x14ac:dyDescent="0.3">
      <c r="A75" s="22"/>
      <c r="B75" s="24" t="s">
        <v>175</v>
      </c>
      <c r="C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67"/>
      <c r="O75" s="11"/>
      <c r="P75" s="11"/>
    </row>
    <row r="76" spans="1:16" ht="14.55" customHeight="1" x14ac:dyDescent="0.3">
      <c r="A76" s="22"/>
      <c r="B76" s="24"/>
      <c r="C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67"/>
      <c r="O76" s="11"/>
      <c r="P76" s="11"/>
    </row>
    <row r="77" spans="1:16" ht="14.55" customHeight="1" x14ac:dyDescent="0.3">
      <c r="A77" s="22"/>
      <c r="B77" s="24"/>
      <c r="C77" s="24" t="s">
        <v>122</v>
      </c>
      <c r="D77" s="24">
        <v>31127</v>
      </c>
      <c r="E77" s="24">
        <v>2656</v>
      </c>
      <c r="F77" s="24">
        <v>665</v>
      </c>
      <c r="G77" s="24">
        <v>409</v>
      </c>
      <c r="H77" s="24">
        <v>1267</v>
      </c>
      <c r="I77" s="24">
        <v>172</v>
      </c>
      <c r="J77" s="24">
        <v>0</v>
      </c>
      <c r="K77" s="24">
        <f t="shared" ref="K77:K88" si="26">SUM(D77:H77)</f>
        <v>36124</v>
      </c>
      <c r="L77" s="24">
        <f t="shared" ref="L77:L88" si="27">K77+I77</f>
        <v>36296</v>
      </c>
      <c r="M77" s="24">
        <f t="shared" ref="M77:M88" si="28">L77+J77</f>
        <v>36296</v>
      </c>
      <c r="N77" s="67"/>
      <c r="O77" s="11"/>
      <c r="P77" s="11"/>
    </row>
    <row r="78" spans="1:16" ht="14.55" customHeight="1" x14ac:dyDescent="0.3">
      <c r="A78" s="22"/>
      <c r="B78" s="24"/>
      <c r="C78" s="24" t="s">
        <v>123</v>
      </c>
      <c r="D78" s="24">
        <v>1742</v>
      </c>
      <c r="E78" s="24">
        <v>97</v>
      </c>
      <c r="F78" s="24">
        <v>12</v>
      </c>
      <c r="G78" s="24">
        <v>0</v>
      </c>
      <c r="H78" s="24">
        <v>3</v>
      </c>
      <c r="I78" s="24">
        <v>39</v>
      </c>
      <c r="J78" s="24">
        <v>0</v>
      </c>
      <c r="K78" s="24">
        <f t="shared" si="26"/>
        <v>1854</v>
      </c>
      <c r="L78" s="24">
        <f t="shared" si="27"/>
        <v>1893</v>
      </c>
      <c r="M78" s="24">
        <f t="shared" si="28"/>
        <v>1893</v>
      </c>
      <c r="N78" s="67"/>
      <c r="O78" s="11"/>
      <c r="P78" s="11"/>
    </row>
    <row r="79" spans="1:16" ht="14.55" customHeight="1" x14ac:dyDescent="0.3">
      <c r="A79" s="22"/>
      <c r="B79" s="24"/>
      <c r="C79" s="24" t="s">
        <v>124</v>
      </c>
      <c r="D79" s="24">
        <v>12123</v>
      </c>
      <c r="E79" s="24">
        <v>1069</v>
      </c>
      <c r="F79" s="24">
        <v>233</v>
      </c>
      <c r="G79" s="24">
        <v>23</v>
      </c>
      <c r="H79" s="24">
        <v>752</v>
      </c>
      <c r="I79" s="24">
        <v>103</v>
      </c>
      <c r="J79" s="24">
        <v>153</v>
      </c>
      <c r="K79" s="24">
        <f t="shared" si="26"/>
        <v>14200</v>
      </c>
      <c r="L79" s="24">
        <f t="shared" si="27"/>
        <v>14303</v>
      </c>
      <c r="M79" s="24">
        <f t="shared" si="28"/>
        <v>14456</v>
      </c>
      <c r="N79" s="67"/>
      <c r="O79" s="11"/>
      <c r="P79" s="11"/>
    </row>
    <row r="80" spans="1:16" ht="14.55" customHeight="1" x14ac:dyDescent="0.3">
      <c r="A80" s="22"/>
      <c r="B80" s="24"/>
      <c r="C80" s="24" t="s">
        <v>118</v>
      </c>
      <c r="D80" s="24">
        <v>14211</v>
      </c>
      <c r="E80" s="24">
        <v>2083</v>
      </c>
      <c r="F80" s="24">
        <v>414</v>
      </c>
      <c r="G80" s="24">
        <v>119</v>
      </c>
      <c r="H80" s="24">
        <v>1392</v>
      </c>
      <c r="I80" s="24">
        <v>68</v>
      </c>
      <c r="J80" s="24">
        <v>0</v>
      </c>
      <c r="K80" s="24">
        <f t="shared" si="26"/>
        <v>18219</v>
      </c>
      <c r="L80" s="24">
        <f t="shared" si="27"/>
        <v>18287</v>
      </c>
      <c r="M80" s="24">
        <f t="shared" si="28"/>
        <v>18287</v>
      </c>
      <c r="N80" s="67"/>
      <c r="O80" s="11"/>
      <c r="P80" s="11"/>
    </row>
    <row r="81" spans="1:16" ht="14.55" customHeight="1" x14ac:dyDescent="0.3">
      <c r="A81" s="22"/>
      <c r="B81" s="24"/>
      <c r="C81" s="24" t="s">
        <v>125</v>
      </c>
      <c r="D81" s="24">
        <v>2466</v>
      </c>
      <c r="E81" s="24">
        <v>370</v>
      </c>
      <c r="F81" s="24">
        <v>75</v>
      </c>
      <c r="G81" s="24">
        <v>0</v>
      </c>
      <c r="H81" s="24">
        <v>215</v>
      </c>
      <c r="I81" s="24">
        <v>40</v>
      </c>
      <c r="J81" s="24">
        <v>0</v>
      </c>
      <c r="K81" s="24">
        <f t="shared" si="26"/>
        <v>3126</v>
      </c>
      <c r="L81" s="24">
        <f t="shared" si="27"/>
        <v>3166</v>
      </c>
      <c r="M81" s="24">
        <f t="shared" si="28"/>
        <v>3166</v>
      </c>
      <c r="N81" s="67"/>
      <c r="O81" s="11"/>
      <c r="P81" s="11"/>
    </row>
    <row r="82" spans="1:16" ht="14.55" customHeight="1" x14ac:dyDescent="0.3">
      <c r="A82" s="22"/>
      <c r="B82" s="24"/>
      <c r="C82" s="24" t="s">
        <v>126</v>
      </c>
      <c r="D82" s="24">
        <v>7268</v>
      </c>
      <c r="E82" s="24">
        <v>966</v>
      </c>
      <c r="F82" s="24">
        <v>300</v>
      </c>
      <c r="G82" s="24">
        <v>86</v>
      </c>
      <c r="H82" s="24">
        <v>63</v>
      </c>
      <c r="I82" s="24">
        <v>65</v>
      </c>
      <c r="J82" s="24">
        <v>0</v>
      </c>
      <c r="K82" s="24">
        <f t="shared" si="26"/>
        <v>8683</v>
      </c>
      <c r="L82" s="24">
        <f t="shared" si="27"/>
        <v>8748</v>
      </c>
      <c r="M82" s="24">
        <f t="shared" si="28"/>
        <v>8748</v>
      </c>
      <c r="N82" s="67"/>
      <c r="O82" s="11"/>
      <c r="P82" s="11"/>
    </row>
    <row r="83" spans="1:16" ht="14.55" customHeight="1" x14ac:dyDescent="0.3">
      <c r="A83" s="22"/>
      <c r="B83" s="24"/>
      <c r="C83" s="24" t="s">
        <v>127</v>
      </c>
      <c r="D83" s="24">
        <v>10899</v>
      </c>
      <c r="E83" s="24">
        <v>1391</v>
      </c>
      <c r="F83" s="24">
        <v>268</v>
      </c>
      <c r="G83" s="24">
        <v>39</v>
      </c>
      <c r="H83" s="24">
        <v>200</v>
      </c>
      <c r="I83" s="24">
        <v>84</v>
      </c>
      <c r="J83" s="24">
        <v>0</v>
      </c>
      <c r="K83" s="24">
        <f t="shared" si="26"/>
        <v>12797</v>
      </c>
      <c r="L83" s="24">
        <f t="shared" si="27"/>
        <v>12881</v>
      </c>
      <c r="M83" s="24">
        <f t="shared" si="28"/>
        <v>12881</v>
      </c>
      <c r="N83" s="67"/>
      <c r="O83" s="11"/>
      <c r="P83" s="11"/>
    </row>
    <row r="84" spans="1:16" ht="14.55" customHeight="1" x14ac:dyDescent="0.3">
      <c r="A84" s="22"/>
      <c r="B84" s="24"/>
      <c r="C84" s="24" t="s">
        <v>128</v>
      </c>
      <c r="D84" s="24">
        <v>16944</v>
      </c>
      <c r="E84" s="24">
        <v>2098</v>
      </c>
      <c r="F84" s="24">
        <v>543</v>
      </c>
      <c r="G84" s="24">
        <v>73</v>
      </c>
      <c r="H84" s="24">
        <v>1125</v>
      </c>
      <c r="I84" s="24">
        <v>272</v>
      </c>
      <c r="J84" s="24">
        <v>82</v>
      </c>
      <c r="K84" s="24">
        <f t="shared" si="26"/>
        <v>20783</v>
      </c>
      <c r="L84" s="24">
        <f t="shared" si="27"/>
        <v>21055</v>
      </c>
      <c r="M84" s="24">
        <f t="shared" si="28"/>
        <v>21137</v>
      </c>
      <c r="N84" s="67"/>
      <c r="O84" s="11"/>
      <c r="P84" s="11"/>
    </row>
    <row r="85" spans="1:16" ht="14.55" customHeight="1" x14ac:dyDescent="0.3">
      <c r="A85" s="22"/>
      <c r="B85" s="24"/>
      <c r="C85" s="24" t="s">
        <v>129</v>
      </c>
      <c r="D85" s="24">
        <v>11293</v>
      </c>
      <c r="E85" s="24">
        <v>1718</v>
      </c>
      <c r="F85" s="24">
        <v>375</v>
      </c>
      <c r="G85" s="24">
        <v>15</v>
      </c>
      <c r="H85" s="24">
        <v>1096</v>
      </c>
      <c r="I85" s="24">
        <v>162</v>
      </c>
      <c r="J85" s="24">
        <v>244</v>
      </c>
      <c r="K85" s="24">
        <f t="shared" si="26"/>
        <v>14497</v>
      </c>
      <c r="L85" s="24">
        <f t="shared" si="27"/>
        <v>14659</v>
      </c>
      <c r="M85" s="24">
        <f t="shared" si="28"/>
        <v>14903</v>
      </c>
      <c r="N85" s="67"/>
      <c r="O85" s="11"/>
      <c r="P85" s="11"/>
    </row>
    <row r="86" spans="1:16" ht="14.55" customHeight="1" x14ac:dyDescent="0.3">
      <c r="A86" s="22"/>
      <c r="B86" s="24"/>
      <c r="C86" s="24" t="s">
        <v>130</v>
      </c>
      <c r="D86" s="24">
        <v>6162</v>
      </c>
      <c r="E86" s="24">
        <v>1246</v>
      </c>
      <c r="F86" s="24">
        <v>474</v>
      </c>
      <c r="G86" s="24">
        <v>233</v>
      </c>
      <c r="H86" s="24">
        <v>171</v>
      </c>
      <c r="I86" s="24">
        <v>81</v>
      </c>
      <c r="J86" s="24">
        <v>0</v>
      </c>
      <c r="K86" s="24">
        <f t="shared" si="26"/>
        <v>8286</v>
      </c>
      <c r="L86" s="24">
        <f t="shared" si="27"/>
        <v>8367</v>
      </c>
      <c r="M86" s="24">
        <f t="shared" si="28"/>
        <v>8367</v>
      </c>
      <c r="N86" s="67"/>
      <c r="O86" s="11"/>
      <c r="P86" s="11"/>
    </row>
    <row r="87" spans="1:16" ht="14.55" customHeight="1" x14ac:dyDescent="0.3">
      <c r="A87" s="22"/>
      <c r="B87" s="24"/>
      <c r="C87" s="24" t="s">
        <v>131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f t="shared" si="26"/>
        <v>0</v>
      </c>
      <c r="L87" s="24">
        <f t="shared" si="27"/>
        <v>0</v>
      </c>
      <c r="M87" s="24">
        <f t="shared" si="28"/>
        <v>0</v>
      </c>
      <c r="N87" s="67"/>
      <c r="O87" s="11"/>
      <c r="P87" s="11"/>
    </row>
    <row r="88" spans="1:16" ht="14.55" customHeight="1" x14ac:dyDescent="0.3">
      <c r="A88" s="22"/>
      <c r="B88" s="24"/>
      <c r="C88" s="24" t="s">
        <v>132</v>
      </c>
      <c r="D88" s="24">
        <v>19144</v>
      </c>
      <c r="E88" s="24">
        <v>2902</v>
      </c>
      <c r="F88" s="24">
        <v>436</v>
      </c>
      <c r="G88" s="24">
        <v>40</v>
      </c>
      <c r="H88" s="24">
        <v>364</v>
      </c>
      <c r="I88" s="24">
        <v>316</v>
      </c>
      <c r="J88" s="24">
        <v>0</v>
      </c>
      <c r="K88" s="24">
        <f t="shared" si="26"/>
        <v>22886</v>
      </c>
      <c r="L88" s="24">
        <f t="shared" si="27"/>
        <v>23202</v>
      </c>
      <c r="M88" s="24">
        <f t="shared" si="28"/>
        <v>23202</v>
      </c>
      <c r="N88" s="67"/>
      <c r="O88" s="11"/>
      <c r="P88" s="11"/>
    </row>
    <row r="89" spans="1:16" ht="14.55" customHeight="1" x14ac:dyDescent="0.3">
      <c r="A89" s="22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67"/>
      <c r="O89" s="11"/>
      <c r="P89" s="11"/>
    </row>
    <row r="90" spans="1:16" ht="14.55" customHeight="1" x14ac:dyDescent="0.3">
      <c r="A90" s="22"/>
      <c r="B90" s="24"/>
      <c r="C90" s="23" t="s">
        <v>174</v>
      </c>
      <c r="D90" s="24">
        <f t="shared" ref="D90:I90" si="29">SUM(D77:D88)</f>
        <v>133379</v>
      </c>
      <c r="E90" s="24">
        <f t="shared" si="29"/>
        <v>16596</v>
      </c>
      <c r="F90" s="24">
        <f t="shared" si="29"/>
        <v>3795</v>
      </c>
      <c r="G90" s="24">
        <f t="shared" si="29"/>
        <v>1037</v>
      </c>
      <c r="H90" s="24">
        <f t="shared" si="29"/>
        <v>6648</v>
      </c>
      <c r="I90" s="24">
        <f t="shared" si="29"/>
        <v>1402</v>
      </c>
      <c r="J90" s="24">
        <f>SUM(J77:J88)</f>
        <v>479</v>
      </c>
      <c r="K90" s="24">
        <f>SUM(D90:H90)</f>
        <v>161455</v>
      </c>
      <c r="L90" s="24">
        <f>K90+I90</f>
        <v>162857</v>
      </c>
      <c r="M90" s="24">
        <f>L90+J90</f>
        <v>163336</v>
      </c>
      <c r="N90" s="67"/>
      <c r="O90" s="11"/>
      <c r="P90" s="11"/>
    </row>
    <row r="91" spans="1:16" ht="14.55" customHeight="1" x14ac:dyDescent="0.3">
      <c r="A91" s="22"/>
      <c r="B91" s="24"/>
      <c r="C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67"/>
      <c r="O91" s="11"/>
      <c r="P91" s="11"/>
    </row>
    <row r="92" spans="1:16" ht="14.55" customHeight="1" x14ac:dyDescent="0.3">
      <c r="A92" s="22"/>
      <c r="B92" s="24" t="s">
        <v>176</v>
      </c>
      <c r="C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67"/>
      <c r="O92" s="11"/>
      <c r="P92" s="11"/>
    </row>
    <row r="93" spans="1:16" ht="14.55" customHeight="1" x14ac:dyDescent="0.3">
      <c r="A93" s="22"/>
      <c r="B93" s="24"/>
      <c r="C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67"/>
      <c r="O93" s="11"/>
      <c r="P93" s="11"/>
    </row>
    <row r="94" spans="1:16" ht="14.55" customHeight="1" x14ac:dyDescent="0.3">
      <c r="A94" s="22"/>
      <c r="B94" s="24"/>
      <c r="C94" s="24" t="s">
        <v>122</v>
      </c>
      <c r="D94" s="24">
        <f t="shared" ref="D94:I94" si="30">D60+D77</f>
        <v>60854</v>
      </c>
      <c r="E94" s="24">
        <f t="shared" si="30"/>
        <v>5183</v>
      </c>
      <c r="F94" s="24">
        <f t="shared" si="30"/>
        <v>1146</v>
      </c>
      <c r="G94" s="24">
        <f t="shared" si="30"/>
        <v>860</v>
      </c>
      <c r="H94" s="24">
        <f t="shared" si="30"/>
        <v>2607</v>
      </c>
      <c r="I94" s="24">
        <f t="shared" si="30"/>
        <v>395</v>
      </c>
      <c r="J94" s="24">
        <f t="shared" ref="J94:J105" si="31">J60+J77</f>
        <v>0</v>
      </c>
      <c r="K94" s="24">
        <f t="shared" ref="K94:K105" si="32">SUM(D94:H94)</f>
        <v>70650</v>
      </c>
      <c r="L94" s="24">
        <f t="shared" ref="L94:L105" si="33">K94+I94</f>
        <v>71045</v>
      </c>
      <c r="M94" s="24">
        <f t="shared" ref="M94:M105" si="34">L94+J94</f>
        <v>71045</v>
      </c>
      <c r="N94" s="67"/>
      <c r="O94" s="11"/>
      <c r="P94" s="11"/>
    </row>
    <row r="95" spans="1:16" ht="14.55" customHeight="1" x14ac:dyDescent="0.3">
      <c r="A95" s="22"/>
      <c r="B95" s="24"/>
      <c r="C95" s="24" t="s">
        <v>123</v>
      </c>
      <c r="D95" s="24">
        <f t="shared" ref="D95:I95" si="35">D61+D78</f>
        <v>4064</v>
      </c>
      <c r="E95" s="24">
        <f t="shared" si="35"/>
        <v>224</v>
      </c>
      <c r="F95" s="24">
        <f t="shared" si="35"/>
        <v>23</v>
      </c>
      <c r="G95" s="24">
        <f t="shared" si="35"/>
        <v>0</v>
      </c>
      <c r="H95" s="24">
        <f t="shared" si="35"/>
        <v>4</v>
      </c>
      <c r="I95" s="24">
        <f t="shared" si="35"/>
        <v>79</v>
      </c>
      <c r="J95" s="24">
        <f t="shared" si="31"/>
        <v>0</v>
      </c>
      <c r="K95" s="24">
        <f t="shared" si="32"/>
        <v>4315</v>
      </c>
      <c r="L95" s="24">
        <f t="shared" si="33"/>
        <v>4394</v>
      </c>
      <c r="M95" s="24">
        <f t="shared" si="34"/>
        <v>4394</v>
      </c>
      <c r="N95" s="67"/>
      <c r="O95" s="11"/>
      <c r="P95" s="11"/>
    </row>
    <row r="96" spans="1:16" ht="14.55" customHeight="1" x14ac:dyDescent="0.3">
      <c r="A96" s="22"/>
      <c r="B96" s="24"/>
      <c r="C96" s="24" t="s">
        <v>124</v>
      </c>
      <c r="D96" s="24">
        <f t="shared" ref="D96:I96" si="36">D62+D79</f>
        <v>24328</v>
      </c>
      <c r="E96" s="24">
        <f t="shared" si="36"/>
        <v>2189</v>
      </c>
      <c r="F96" s="24">
        <f t="shared" si="36"/>
        <v>500</v>
      </c>
      <c r="G96" s="24">
        <f t="shared" si="36"/>
        <v>66</v>
      </c>
      <c r="H96" s="24">
        <f t="shared" si="36"/>
        <v>1593</v>
      </c>
      <c r="I96" s="24">
        <f t="shared" si="36"/>
        <v>247</v>
      </c>
      <c r="J96" s="24">
        <f t="shared" si="31"/>
        <v>289</v>
      </c>
      <c r="K96" s="24">
        <f t="shared" si="32"/>
        <v>28676</v>
      </c>
      <c r="L96" s="24">
        <f t="shared" si="33"/>
        <v>28923</v>
      </c>
      <c r="M96" s="24">
        <f t="shared" si="34"/>
        <v>29212</v>
      </c>
      <c r="N96" s="67"/>
      <c r="O96" s="11"/>
      <c r="P96" s="11"/>
    </row>
    <row r="97" spans="1:16" ht="14.55" customHeight="1" x14ac:dyDescent="0.3">
      <c r="A97" s="22"/>
      <c r="B97" s="24"/>
      <c r="C97" s="24" t="s">
        <v>118</v>
      </c>
      <c r="D97" s="24">
        <f t="shared" ref="D97:I97" si="37">D63+D80</f>
        <v>26979</v>
      </c>
      <c r="E97" s="24">
        <f t="shared" si="37"/>
        <v>3851</v>
      </c>
      <c r="F97" s="24">
        <f t="shared" si="37"/>
        <v>836</v>
      </c>
      <c r="G97" s="24">
        <f t="shared" si="37"/>
        <v>143</v>
      </c>
      <c r="H97" s="24">
        <f t="shared" si="37"/>
        <v>2592</v>
      </c>
      <c r="I97" s="24">
        <f t="shared" si="37"/>
        <v>154</v>
      </c>
      <c r="J97" s="24">
        <f t="shared" si="31"/>
        <v>0</v>
      </c>
      <c r="K97" s="24">
        <f t="shared" si="32"/>
        <v>34401</v>
      </c>
      <c r="L97" s="24">
        <f t="shared" si="33"/>
        <v>34555</v>
      </c>
      <c r="M97" s="24">
        <f t="shared" si="34"/>
        <v>34555</v>
      </c>
      <c r="N97" s="67"/>
      <c r="O97" s="11"/>
      <c r="P97" s="11"/>
    </row>
    <row r="98" spans="1:16" ht="14.55" customHeight="1" x14ac:dyDescent="0.3">
      <c r="A98" s="22"/>
      <c r="B98" s="24"/>
      <c r="C98" s="24" t="s">
        <v>125</v>
      </c>
      <c r="D98" s="24">
        <f t="shared" ref="D98:I98" si="38">D64+D81</f>
        <v>5017</v>
      </c>
      <c r="E98" s="24">
        <f t="shared" si="38"/>
        <v>693</v>
      </c>
      <c r="F98" s="24">
        <f t="shared" si="38"/>
        <v>124</v>
      </c>
      <c r="G98" s="24">
        <f t="shared" si="38"/>
        <v>0</v>
      </c>
      <c r="H98" s="24">
        <f t="shared" si="38"/>
        <v>424</v>
      </c>
      <c r="I98" s="24">
        <f t="shared" si="38"/>
        <v>74</v>
      </c>
      <c r="J98" s="24">
        <f t="shared" si="31"/>
        <v>0</v>
      </c>
      <c r="K98" s="24">
        <f t="shared" si="32"/>
        <v>6258</v>
      </c>
      <c r="L98" s="24">
        <f t="shared" si="33"/>
        <v>6332</v>
      </c>
      <c r="M98" s="24">
        <f t="shared" si="34"/>
        <v>6332</v>
      </c>
      <c r="N98" s="67"/>
      <c r="O98" s="11"/>
      <c r="P98" s="11"/>
    </row>
    <row r="99" spans="1:16" ht="14.55" customHeight="1" x14ac:dyDescent="0.3">
      <c r="A99" s="22"/>
      <c r="B99" s="24"/>
      <c r="C99" s="24" t="s">
        <v>126</v>
      </c>
      <c r="D99" s="24">
        <f t="shared" ref="D99:I99" si="39">D65+D82</f>
        <v>15163</v>
      </c>
      <c r="E99" s="24">
        <f t="shared" si="39"/>
        <v>2024</v>
      </c>
      <c r="F99" s="24">
        <f t="shared" si="39"/>
        <v>657</v>
      </c>
      <c r="G99" s="24">
        <f t="shared" si="39"/>
        <v>156</v>
      </c>
      <c r="H99" s="24">
        <f t="shared" si="39"/>
        <v>135</v>
      </c>
      <c r="I99" s="24">
        <f t="shared" si="39"/>
        <v>121</v>
      </c>
      <c r="J99" s="24">
        <f t="shared" si="31"/>
        <v>0</v>
      </c>
      <c r="K99" s="24">
        <f t="shared" si="32"/>
        <v>18135</v>
      </c>
      <c r="L99" s="24">
        <f t="shared" si="33"/>
        <v>18256</v>
      </c>
      <c r="M99" s="24">
        <f t="shared" si="34"/>
        <v>18256</v>
      </c>
      <c r="N99" s="67"/>
      <c r="O99" s="11"/>
      <c r="P99" s="11"/>
    </row>
    <row r="100" spans="1:16" ht="14.55" customHeight="1" x14ac:dyDescent="0.3">
      <c r="A100" s="22"/>
      <c r="B100" s="24"/>
      <c r="C100" s="24" t="s">
        <v>127</v>
      </c>
      <c r="D100" s="24">
        <f t="shared" ref="D100:I100" si="40">D66+D83</f>
        <v>19752</v>
      </c>
      <c r="E100" s="24">
        <f t="shared" si="40"/>
        <v>2449</v>
      </c>
      <c r="F100" s="24">
        <f t="shared" si="40"/>
        <v>491</v>
      </c>
      <c r="G100" s="24">
        <f t="shared" si="40"/>
        <v>79</v>
      </c>
      <c r="H100" s="24">
        <f t="shared" si="40"/>
        <v>346</v>
      </c>
      <c r="I100" s="24">
        <f t="shared" si="40"/>
        <v>143</v>
      </c>
      <c r="J100" s="24">
        <f t="shared" si="31"/>
        <v>0</v>
      </c>
      <c r="K100" s="24">
        <f t="shared" si="32"/>
        <v>23117</v>
      </c>
      <c r="L100" s="24">
        <f t="shared" si="33"/>
        <v>23260</v>
      </c>
      <c r="M100" s="24">
        <f t="shared" si="34"/>
        <v>23260</v>
      </c>
      <c r="N100" s="67"/>
      <c r="O100" s="11"/>
      <c r="P100" s="11"/>
    </row>
    <row r="101" spans="1:16" ht="14.55" customHeight="1" x14ac:dyDescent="0.3">
      <c r="A101" s="22"/>
      <c r="B101" s="24"/>
      <c r="C101" s="24" t="s">
        <v>128</v>
      </c>
      <c r="D101" s="24">
        <f t="shared" ref="D101:I101" si="41">D67+D84</f>
        <v>34907</v>
      </c>
      <c r="E101" s="24">
        <f t="shared" si="41"/>
        <v>4314</v>
      </c>
      <c r="F101" s="24">
        <f t="shared" si="41"/>
        <v>1089</v>
      </c>
      <c r="G101" s="24">
        <f t="shared" si="41"/>
        <v>131</v>
      </c>
      <c r="H101" s="24">
        <f t="shared" si="41"/>
        <v>2277</v>
      </c>
      <c r="I101" s="24">
        <f t="shared" si="41"/>
        <v>551</v>
      </c>
      <c r="J101" s="24">
        <f t="shared" si="31"/>
        <v>156</v>
      </c>
      <c r="K101" s="24">
        <f t="shared" si="32"/>
        <v>42718</v>
      </c>
      <c r="L101" s="24">
        <f t="shared" si="33"/>
        <v>43269</v>
      </c>
      <c r="M101" s="24">
        <f t="shared" si="34"/>
        <v>43425</v>
      </c>
      <c r="N101" s="67"/>
      <c r="O101" s="11"/>
      <c r="P101" s="11"/>
    </row>
    <row r="102" spans="1:16" ht="14.55" customHeight="1" x14ac:dyDescent="0.3">
      <c r="A102" s="22"/>
      <c r="B102" s="24"/>
      <c r="C102" s="24" t="s">
        <v>129</v>
      </c>
      <c r="D102" s="24">
        <f t="shared" ref="D102:I102" si="42">D68+D85</f>
        <v>22074</v>
      </c>
      <c r="E102" s="24">
        <f t="shared" si="42"/>
        <v>3147</v>
      </c>
      <c r="F102" s="24">
        <f t="shared" si="42"/>
        <v>693</v>
      </c>
      <c r="G102" s="24">
        <f t="shared" si="42"/>
        <v>32</v>
      </c>
      <c r="H102" s="24">
        <f t="shared" si="42"/>
        <v>2263</v>
      </c>
      <c r="I102" s="24">
        <f t="shared" si="42"/>
        <v>375</v>
      </c>
      <c r="J102" s="24">
        <f t="shared" si="31"/>
        <v>447</v>
      </c>
      <c r="K102" s="24">
        <f t="shared" si="32"/>
        <v>28209</v>
      </c>
      <c r="L102" s="24">
        <f t="shared" si="33"/>
        <v>28584</v>
      </c>
      <c r="M102" s="24">
        <f t="shared" si="34"/>
        <v>29031</v>
      </c>
      <c r="N102" s="67"/>
      <c r="O102" s="11"/>
      <c r="P102" s="11"/>
    </row>
    <row r="103" spans="1:16" ht="14.55" customHeight="1" x14ac:dyDescent="0.3">
      <c r="A103" s="22"/>
      <c r="B103" s="24"/>
      <c r="C103" s="24" t="s">
        <v>130</v>
      </c>
      <c r="D103" s="24">
        <f t="shared" ref="D103:I103" si="43">D69+D86</f>
        <v>13277</v>
      </c>
      <c r="E103" s="24">
        <f t="shared" si="43"/>
        <v>2696</v>
      </c>
      <c r="F103" s="24">
        <f t="shared" si="43"/>
        <v>989</v>
      </c>
      <c r="G103" s="24">
        <f t="shared" si="43"/>
        <v>484</v>
      </c>
      <c r="H103" s="24">
        <f t="shared" si="43"/>
        <v>351</v>
      </c>
      <c r="I103" s="24">
        <f t="shared" si="43"/>
        <v>159</v>
      </c>
      <c r="J103" s="24">
        <f t="shared" si="31"/>
        <v>0</v>
      </c>
      <c r="K103" s="24">
        <f t="shared" si="32"/>
        <v>17797</v>
      </c>
      <c r="L103" s="24">
        <f t="shared" si="33"/>
        <v>17956</v>
      </c>
      <c r="M103" s="24">
        <f t="shared" si="34"/>
        <v>17956</v>
      </c>
      <c r="N103" s="67"/>
      <c r="O103" s="11"/>
      <c r="P103" s="11"/>
    </row>
    <row r="104" spans="1:16" ht="14.55" customHeight="1" x14ac:dyDescent="0.3">
      <c r="A104" s="22"/>
      <c r="B104" s="24"/>
      <c r="C104" s="24" t="s">
        <v>131</v>
      </c>
      <c r="D104" s="24">
        <f t="shared" ref="D104:I104" si="44">D70+D87</f>
        <v>0</v>
      </c>
      <c r="E104" s="24">
        <f t="shared" si="44"/>
        <v>0</v>
      </c>
      <c r="F104" s="24">
        <f t="shared" si="44"/>
        <v>0</v>
      </c>
      <c r="G104" s="24">
        <f t="shared" si="44"/>
        <v>0</v>
      </c>
      <c r="H104" s="24">
        <f t="shared" si="44"/>
        <v>0</v>
      </c>
      <c r="I104" s="24">
        <f t="shared" si="44"/>
        <v>0</v>
      </c>
      <c r="J104" s="24">
        <f t="shared" si="31"/>
        <v>0</v>
      </c>
      <c r="K104" s="24">
        <f t="shared" si="32"/>
        <v>0</v>
      </c>
      <c r="L104" s="24">
        <f t="shared" si="33"/>
        <v>0</v>
      </c>
      <c r="M104" s="24">
        <f t="shared" si="34"/>
        <v>0</v>
      </c>
      <c r="N104" s="67"/>
      <c r="O104" s="11"/>
      <c r="P104" s="11"/>
    </row>
    <row r="105" spans="1:16" ht="14.55" customHeight="1" x14ac:dyDescent="0.3">
      <c r="A105" s="22"/>
      <c r="B105" s="24"/>
      <c r="C105" s="24" t="s">
        <v>132</v>
      </c>
      <c r="D105" s="24">
        <f t="shared" ref="D105:I105" si="45">D71+D88</f>
        <v>39759</v>
      </c>
      <c r="E105" s="24">
        <f t="shared" si="45"/>
        <v>5704</v>
      </c>
      <c r="F105" s="24">
        <f t="shared" si="45"/>
        <v>942</v>
      </c>
      <c r="G105" s="24">
        <f t="shared" si="45"/>
        <v>72</v>
      </c>
      <c r="H105" s="24">
        <f t="shared" si="45"/>
        <v>787</v>
      </c>
      <c r="I105" s="24">
        <f t="shared" si="45"/>
        <v>602</v>
      </c>
      <c r="J105" s="24">
        <f t="shared" si="31"/>
        <v>0</v>
      </c>
      <c r="K105" s="24">
        <f t="shared" si="32"/>
        <v>47264</v>
      </c>
      <c r="L105" s="24">
        <f t="shared" si="33"/>
        <v>47866</v>
      </c>
      <c r="M105" s="24">
        <f t="shared" si="34"/>
        <v>47866</v>
      </c>
      <c r="N105" s="67"/>
      <c r="O105" s="11"/>
      <c r="P105" s="11"/>
    </row>
    <row r="106" spans="1:16" ht="14.55" customHeight="1" x14ac:dyDescent="0.3">
      <c r="A106" s="22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67"/>
      <c r="O106" s="11"/>
      <c r="P106" s="11"/>
    </row>
    <row r="107" spans="1:16" ht="14.55" customHeight="1" x14ac:dyDescent="0.3">
      <c r="A107" s="22"/>
      <c r="B107" s="24"/>
      <c r="C107" s="23" t="s">
        <v>174</v>
      </c>
      <c r="D107" s="24">
        <f t="shared" ref="D107:H107" si="46">SUM(D94:D105)</f>
        <v>266174</v>
      </c>
      <c r="E107" s="24">
        <f t="shared" si="46"/>
        <v>32474</v>
      </c>
      <c r="F107" s="24">
        <f t="shared" si="46"/>
        <v>7490</v>
      </c>
      <c r="G107" s="24">
        <f t="shared" si="46"/>
        <v>2023</v>
      </c>
      <c r="H107" s="24">
        <f t="shared" si="46"/>
        <v>13379</v>
      </c>
      <c r="I107" s="24">
        <f>SUM(I94:I105)</f>
        <v>2900</v>
      </c>
      <c r="J107" s="24">
        <f>SUM(J94:J105)</f>
        <v>892</v>
      </c>
      <c r="K107" s="24">
        <f>SUM(D107:H107)</f>
        <v>321540</v>
      </c>
      <c r="L107" s="24">
        <f>K107+I107</f>
        <v>324440</v>
      </c>
      <c r="M107" s="24">
        <f>L107+J107</f>
        <v>325332</v>
      </c>
      <c r="N107" s="67"/>
      <c r="O107" s="11"/>
      <c r="P107" s="11"/>
    </row>
    <row r="108" spans="1:16" ht="14.55" customHeight="1" thickBot="1" x14ac:dyDescent="0.35">
      <c r="A108" s="30"/>
      <c r="B108" s="31"/>
      <c r="C108" s="32"/>
      <c r="D108" s="32"/>
      <c r="E108" s="32"/>
      <c r="F108" s="32"/>
      <c r="G108" s="32"/>
      <c r="H108" s="32"/>
      <c r="I108" s="88"/>
      <c r="J108" s="32"/>
      <c r="K108" s="32"/>
      <c r="L108" s="32"/>
      <c r="M108" s="32"/>
      <c r="N108" s="33"/>
      <c r="O108" s="11"/>
      <c r="P108" s="11"/>
    </row>
    <row r="109" spans="1:16" ht="14.55" customHeight="1" x14ac:dyDescent="0.3">
      <c r="O109" s="11"/>
      <c r="P109" s="11"/>
    </row>
    <row r="110" spans="1:16" ht="14.55" customHeight="1" x14ac:dyDescent="0.3">
      <c r="O110" s="11"/>
      <c r="P110" s="11"/>
    </row>
    <row r="111" spans="1:16" ht="14.55" customHeight="1" x14ac:dyDescent="0.3">
      <c r="O111" s="11"/>
      <c r="P111" s="11"/>
    </row>
    <row r="112" spans="1:16" ht="14.55" customHeight="1" x14ac:dyDescent="0.3">
      <c r="O112" s="11"/>
      <c r="P112" s="11"/>
    </row>
    <row r="113" spans="15:16" ht="14.55" customHeight="1" x14ac:dyDescent="0.3">
      <c r="O113" s="11"/>
      <c r="P113" s="11"/>
    </row>
    <row r="114" spans="15:16" ht="14.55" customHeight="1" x14ac:dyDescent="0.3"/>
    <row r="115" spans="15:16" ht="14.55" customHeight="1" x14ac:dyDescent="0.3"/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/>
  </sheetViews>
  <sheetFormatPr defaultRowHeight="14.4" x14ac:dyDescent="0.3"/>
  <cols>
    <col min="2" max="9" width="16.33203125" customWidth="1"/>
  </cols>
  <sheetData>
    <row r="1" spans="1:9" x14ac:dyDescent="0.3">
      <c r="A1" s="3" t="s">
        <v>338</v>
      </c>
    </row>
    <row r="2" spans="1:9" x14ac:dyDescent="0.3">
      <c r="A2" t="s">
        <v>59</v>
      </c>
      <c r="B2" t="s">
        <v>97</v>
      </c>
      <c r="C2" t="s">
        <v>98</v>
      </c>
      <c r="D2" t="s">
        <v>103</v>
      </c>
      <c r="E2" t="s">
        <v>99</v>
      </c>
      <c r="F2" t="s">
        <v>100</v>
      </c>
      <c r="G2" t="s">
        <v>101</v>
      </c>
      <c r="H2" t="s">
        <v>102</v>
      </c>
      <c r="I2" t="s">
        <v>104</v>
      </c>
    </row>
    <row r="3" spans="1:9" x14ac:dyDescent="0.3">
      <c r="A3" s="84" t="s">
        <v>339</v>
      </c>
      <c r="B3">
        <v>2773</v>
      </c>
      <c r="C3">
        <v>178</v>
      </c>
      <c r="D3">
        <v>52</v>
      </c>
      <c r="E3">
        <v>32</v>
      </c>
      <c r="F3">
        <v>48</v>
      </c>
      <c r="G3">
        <v>1</v>
      </c>
      <c r="H3">
        <v>0</v>
      </c>
      <c r="I3">
        <f>SUM(B3:F3)</f>
        <v>3083</v>
      </c>
    </row>
    <row r="4" spans="1:9" x14ac:dyDescent="0.3">
      <c r="A4" s="84" t="s">
        <v>340</v>
      </c>
      <c r="B4">
        <v>1545</v>
      </c>
      <c r="C4">
        <v>98</v>
      </c>
      <c r="D4">
        <v>31</v>
      </c>
      <c r="E4">
        <v>20</v>
      </c>
      <c r="F4">
        <v>26</v>
      </c>
      <c r="G4">
        <v>1</v>
      </c>
      <c r="H4">
        <v>0</v>
      </c>
      <c r="I4">
        <f t="shared" ref="I4:I26" si="0">SUM(B4:F4)</f>
        <v>1720</v>
      </c>
    </row>
    <row r="5" spans="1:9" x14ac:dyDescent="0.3">
      <c r="A5" s="84" t="s">
        <v>341</v>
      </c>
      <c r="B5">
        <v>1098</v>
      </c>
      <c r="C5">
        <v>77</v>
      </c>
      <c r="D5">
        <v>20</v>
      </c>
      <c r="E5">
        <v>19</v>
      </c>
      <c r="F5">
        <v>19</v>
      </c>
      <c r="G5">
        <v>1</v>
      </c>
      <c r="H5">
        <v>0</v>
      </c>
      <c r="I5">
        <f t="shared" si="0"/>
        <v>1233</v>
      </c>
    </row>
    <row r="6" spans="1:9" x14ac:dyDescent="0.3">
      <c r="A6" s="84" t="s">
        <v>342</v>
      </c>
      <c r="B6">
        <v>1376</v>
      </c>
      <c r="C6">
        <v>91</v>
      </c>
      <c r="D6">
        <v>18</v>
      </c>
      <c r="E6">
        <v>24</v>
      </c>
      <c r="F6">
        <v>19</v>
      </c>
      <c r="G6">
        <v>1</v>
      </c>
      <c r="H6">
        <v>0</v>
      </c>
      <c r="I6">
        <f t="shared" si="0"/>
        <v>1528</v>
      </c>
    </row>
    <row r="7" spans="1:9" x14ac:dyDescent="0.3">
      <c r="A7" s="85" t="s">
        <v>343</v>
      </c>
      <c r="B7">
        <v>3669</v>
      </c>
      <c r="C7">
        <v>245</v>
      </c>
      <c r="D7">
        <v>67</v>
      </c>
      <c r="E7">
        <v>26</v>
      </c>
      <c r="F7">
        <v>67</v>
      </c>
      <c r="G7">
        <v>1</v>
      </c>
      <c r="H7">
        <v>0</v>
      </c>
      <c r="I7">
        <f t="shared" si="0"/>
        <v>4074</v>
      </c>
    </row>
    <row r="8" spans="1:9" x14ac:dyDescent="0.3">
      <c r="A8" s="85" t="s">
        <v>344</v>
      </c>
      <c r="B8">
        <v>12031</v>
      </c>
      <c r="C8">
        <v>808</v>
      </c>
      <c r="D8">
        <v>257</v>
      </c>
      <c r="E8">
        <v>143</v>
      </c>
      <c r="F8">
        <v>248</v>
      </c>
      <c r="G8">
        <v>2</v>
      </c>
      <c r="H8">
        <v>0</v>
      </c>
      <c r="I8">
        <f t="shared" si="0"/>
        <v>13487</v>
      </c>
    </row>
    <row r="9" spans="1:9" x14ac:dyDescent="0.3">
      <c r="A9" t="s">
        <v>90</v>
      </c>
      <c r="B9">
        <v>29384</v>
      </c>
      <c r="C9">
        <v>3096</v>
      </c>
      <c r="D9">
        <v>1384</v>
      </c>
      <c r="E9">
        <v>664</v>
      </c>
      <c r="F9">
        <v>763</v>
      </c>
      <c r="G9">
        <v>60</v>
      </c>
      <c r="H9">
        <v>0</v>
      </c>
      <c r="I9">
        <f t="shared" si="0"/>
        <v>35291</v>
      </c>
    </row>
    <row r="10" spans="1:9" x14ac:dyDescent="0.3">
      <c r="A10" t="s">
        <v>91</v>
      </c>
      <c r="B10">
        <v>39312</v>
      </c>
      <c r="C10">
        <v>4523</v>
      </c>
      <c r="D10">
        <v>1346</v>
      </c>
      <c r="E10">
        <v>699</v>
      </c>
      <c r="F10">
        <v>782</v>
      </c>
      <c r="G10">
        <v>267</v>
      </c>
      <c r="H10">
        <v>0</v>
      </c>
      <c r="I10">
        <f t="shared" si="0"/>
        <v>46662</v>
      </c>
    </row>
    <row r="11" spans="1:9" x14ac:dyDescent="0.3">
      <c r="A11" t="s">
        <v>92</v>
      </c>
      <c r="B11">
        <v>37820</v>
      </c>
      <c r="C11">
        <v>3769</v>
      </c>
      <c r="D11">
        <v>1406</v>
      </c>
      <c r="E11">
        <v>732</v>
      </c>
      <c r="F11">
        <v>814</v>
      </c>
      <c r="G11">
        <v>252</v>
      </c>
      <c r="H11">
        <v>0</v>
      </c>
      <c r="I11">
        <f t="shared" si="0"/>
        <v>44541</v>
      </c>
    </row>
    <row r="12" spans="1:9" x14ac:dyDescent="0.3">
      <c r="A12" s="84" t="s">
        <v>345</v>
      </c>
      <c r="B12">
        <v>24324</v>
      </c>
      <c r="C12">
        <v>3833</v>
      </c>
      <c r="D12">
        <v>1630</v>
      </c>
      <c r="E12">
        <v>930</v>
      </c>
      <c r="F12">
        <v>695</v>
      </c>
      <c r="G12">
        <v>181</v>
      </c>
      <c r="H12">
        <v>0</v>
      </c>
      <c r="I12">
        <f t="shared" si="0"/>
        <v>31412</v>
      </c>
    </row>
    <row r="13" spans="1:9" x14ac:dyDescent="0.3">
      <c r="A13" s="84" t="s">
        <v>346</v>
      </c>
      <c r="B13">
        <v>19705</v>
      </c>
      <c r="C13">
        <v>3913</v>
      </c>
      <c r="D13">
        <v>1793</v>
      </c>
      <c r="E13">
        <v>946</v>
      </c>
      <c r="F13">
        <v>556</v>
      </c>
      <c r="G13">
        <v>144</v>
      </c>
      <c r="H13">
        <v>0</v>
      </c>
      <c r="I13">
        <f t="shared" si="0"/>
        <v>26913</v>
      </c>
    </row>
    <row r="14" spans="1:9" x14ac:dyDescent="0.3">
      <c r="A14" s="84" t="s">
        <v>347</v>
      </c>
      <c r="B14">
        <v>21522</v>
      </c>
      <c r="C14">
        <v>3811</v>
      </c>
      <c r="D14">
        <v>1610</v>
      </c>
      <c r="E14">
        <v>957</v>
      </c>
      <c r="F14">
        <v>452</v>
      </c>
      <c r="G14">
        <v>155</v>
      </c>
      <c r="H14">
        <v>0</v>
      </c>
      <c r="I14">
        <f t="shared" si="0"/>
        <v>28352</v>
      </c>
    </row>
    <row r="15" spans="1:9" x14ac:dyDescent="0.3">
      <c r="A15" s="84" t="s">
        <v>348</v>
      </c>
      <c r="B15">
        <v>22672</v>
      </c>
      <c r="C15">
        <v>3831</v>
      </c>
      <c r="D15">
        <v>1721</v>
      </c>
      <c r="E15">
        <v>994</v>
      </c>
      <c r="F15">
        <v>495</v>
      </c>
      <c r="G15">
        <v>165</v>
      </c>
      <c r="H15">
        <v>0</v>
      </c>
      <c r="I15">
        <f t="shared" si="0"/>
        <v>29713</v>
      </c>
    </row>
    <row r="16" spans="1:9" x14ac:dyDescent="0.3">
      <c r="A16" s="84" t="s">
        <v>349</v>
      </c>
      <c r="B16">
        <v>24866</v>
      </c>
      <c r="C16">
        <v>4069</v>
      </c>
      <c r="D16">
        <v>1786</v>
      </c>
      <c r="E16">
        <v>967</v>
      </c>
      <c r="F16">
        <v>585</v>
      </c>
      <c r="G16">
        <v>190</v>
      </c>
      <c r="H16">
        <v>0</v>
      </c>
      <c r="I16">
        <f t="shared" si="0"/>
        <v>32273</v>
      </c>
    </row>
    <row r="17" spans="1:19" x14ac:dyDescent="0.3">
      <c r="A17" s="84" t="s">
        <v>350</v>
      </c>
      <c r="B17">
        <v>30555</v>
      </c>
      <c r="C17">
        <v>5211</v>
      </c>
      <c r="D17">
        <v>1726</v>
      </c>
      <c r="E17">
        <v>1072</v>
      </c>
      <c r="F17">
        <v>719</v>
      </c>
      <c r="G17">
        <v>233</v>
      </c>
      <c r="H17">
        <v>0</v>
      </c>
      <c r="I17">
        <f t="shared" si="0"/>
        <v>39283</v>
      </c>
    </row>
    <row r="18" spans="1:19" x14ac:dyDescent="0.3">
      <c r="A18" s="84" t="s">
        <v>93</v>
      </c>
      <c r="B18">
        <v>42147</v>
      </c>
      <c r="C18">
        <v>5455</v>
      </c>
      <c r="D18">
        <v>1290</v>
      </c>
      <c r="E18">
        <v>960</v>
      </c>
      <c r="F18">
        <v>768</v>
      </c>
      <c r="G18">
        <v>407</v>
      </c>
      <c r="H18">
        <v>0</v>
      </c>
      <c r="I18">
        <f t="shared" si="0"/>
        <v>50620</v>
      </c>
    </row>
    <row r="19" spans="1:19" x14ac:dyDescent="0.3">
      <c r="A19" s="84" t="s">
        <v>94</v>
      </c>
      <c r="B19">
        <v>44048</v>
      </c>
      <c r="C19">
        <v>3906</v>
      </c>
      <c r="D19">
        <v>961</v>
      </c>
      <c r="E19">
        <v>739</v>
      </c>
      <c r="F19">
        <v>829</v>
      </c>
      <c r="G19">
        <v>439</v>
      </c>
      <c r="H19">
        <v>0</v>
      </c>
      <c r="I19">
        <f t="shared" si="0"/>
        <v>50483</v>
      </c>
    </row>
    <row r="20" spans="1:19" x14ac:dyDescent="0.3">
      <c r="A20" t="s">
        <v>95</v>
      </c>
      <c r="B20">
        <v>36878</v>
      </c>
      <c r="C20">
        <v>3017</v>
      </c>
      <c r="D20">
        <v>745</v>
      </c>
      <c r="E20">
        <v>637</v>
      </c>
      <c r="F20">
        <v>705</v>
      </c>
      <c r="G20">
        <v>407</v>
      </c>
      <c r="H20">
        <v>0</v>
      </c>
      <c r="I20">
        <f t="shared" si="0"/>
        <v>41982</v>
      </c>
    </row>
    <row r="21" spans="1:19" x14ac:dyDescent="0.3">
      <c r="A21" t="s">
        <v>351</v>
      </c>
      <c r="B21">
        <v>28011</v>
      </c>
      <c r="C21">
        <v>2203</v>
      </c>
      <c r="D21">
        <v>544</v>
      </c>
      <c r="E21">
        <v>474</v>
      </c>
      <c r="F21">
        <v>533</v>
      </c>
      <c r="G21">
        <v>380</v>
      </c>
      <c r="H21">
        <v>0</v>
      </c>
      <c r="I21">
        <f t="shared" si="0"/>
        <v>31765</v>
      </c>
    </row>
    <row r="22" spans="1:19" x14ac:dyDescent="0.3">
      <c r="A22" s="84" t="s">
        <v>352</v>
      </c>
      <c r="B22">
        <v>22915</v>
      </c>
      <c r="C22">
        <v>1975</v>
      </c>
      <c r="D22">
        <v>415</v>
      </c>
      <c r="E22">
        <v>381</v>
      </c>
      <c r="F22">
        <v>436</v>
      </c>
      <c r="G22">
        <v>143</v>
      </c>
      <c r="H22">
        <v>0</v>
      </c>
      <c r="I22">
        <f t="shared" si="0"/>
        <v>26122</v>
      </c>
    </row>
    <row r="23" spans="1:19" x14ac:dyDescent="0.3">
      <c r="A23" s="84" t="s">
        <v>353</v>
      </c>
      <c r="B23">
        <v>18993</v>
      </c>
      <c r="C23">
        <v>1223</v>
      </c>
      <c r="D23">
        <v>388</v>
      </c>
      <c r="E23">
        <v>220</v>
      </c>
      <c r="F23">
        <v>420</v>
      </c>
      <c r="G23">
        <v>65</v>
      </c>
      <c r="H23">
        <v>0</v>
      </c>
      <c r="I23">
        <f t="shared" si="0"/>
        <v>21244</v>
      </c>
    </row>
    <row r="24" spans="1:19" x14ac:dyDescent="0.3">
      <c r="A24" t="s">
        <v>354</v>
      </c>
      <c r="B24">
        <v>12972</v>
      </c>
      <c r="C24">
        <v>829</v>
      </c>
      <c r="D24">
        <v>248</v>
      </c>
      <c r="E24">
        <v>143</v>
      </c>
      <c r="F24">
        <v>294</v>
      </c>
      <c r="G24">
        <v>10</v>
      </c>
      <c r="H24">
        <v>0</v>
      </c>
      <c r="I24">
        <f t="shared" si="0"/>
        <v>14486</v>
      </c>
    </row>
    <row r="25" spans="1:19" x14ac:dyDescent="0.3">
      <c r="A25" t="s">
        <v>355</v>
      </c>
      <c r="B25">
        <v>7489</v>
      </c>
      <c r="C25">
        <v>486</v>
      </c>
      <c r="D25">
        <v>136</v>
      </c>
      <c r="E25">
        <v>89</v>
      </c>
      <c r="F25">
        <v>164</v>
      </c>
      <c r="G25">
        <v>7</v>
      </c>
      <c r="H25">
        <v>0</v>
      </c>
      <c r="I25">
        <f t="shared" si="0"/>
        <v>8364</v>
      </c>
    </row>
    <row r="26" spans="1:19" x14ac:dyDescent="0.3">
      <c r="A26" t="s">
        <v>356</v>
      </c>
      <c r="B26">
        <v>4460</v>
      </c>
      <c r="C26">
        <v>287</v>
      </c>
      <c r="D26">
        <v>91</v>
      </c>
      <c r="E26">
        <v>53</v>
      </c>
      <c r="F26">
        <v>91</v>
      </c>
      <c r="G26">
        <v>6</v>
      </c>
      <c r="H26">
        <v>0</v>
      </c>
      <c r="I26">
        <f t="shared" si="0"/>
        <v>4982</v>
      </c>
    </row>
    <row r="27" spans="1:19" x14ac:dyDescent="0.3">
      <c r="A27" t="s">
        <v>357</v>
      </c>
      <c r="B27">
        <f>SUM(B3:B26)</f>
        <v>490565</v>
      </c>
      <c r="C27">
        <f t="shared" ref="C27:I27" si="1">SUM(C3:C26)</f>
        <v>56934</v>
      </c>
      <c r="D27">
        <f t="shared" si="1"/>
        <v>19665</v>
      </c>
      <c r="E27">
        <f t="shared" si="1"/>
        <v>11921</v>
      </c>
      <c r="F27">
        <f t="shared" si="1"/>
        <v>10528</v>
      </c>
      <c r="G27">
        <f t="shared" si="1"/>
        <v>3518</v>
      </c>
      <c r="H27">
        <f t="shared" si="1"/>
        <v>0</v>
      </c>
      <c r="I27">
        <f t="shared" si="1"/>
        <v>589613</v>
      </c>
    </row>
    <row r="28" spans="1:19" x14ac:dyDescent="0.3">
      <c r="A28" s="9" t="s">
        <v>96</v>
      </c>
      <c r="B28" s="2">
        <v>467204.76190476189</v>
      </c>
      <c r="C28" s="2">
        <v>54222.857142857138</v>
      </c>
      <c r="D28" s="2">
        <v>18728.571428571428</v>
      </c>
      <c r="E28" s="2">
        <v>11353.333333333332</v>
      </c>
      <c r="F28" s="2">
        <v>10026.666666666666</v>
      </c>
      <c r="G28" s="2">
        <v>3350.4761904761904</v>
      </c>
      <c r="H28" s="2">
        <v>0</v>
      </c>
      <c r="I28" s="2">
        <v>561536.19047619042</v>
      </c>
    </row>
    <row r="29" spans="1:19" x14ac:dyDescent="0.3">
      <c r="L29" s="2"/>
      <c r="M29" s="2"/>
      <c r="N29" s="2"/>
      <c r="O29" s="2"/>
      <c r="P29" s="2"/>
      <c r="Q29" s="2"/>
      <c r="R29" s="2"/>
      <c r="S29" s="2"/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/>
  </sheetViews>
  <sheetFormatPr defaultRowHeight="14.4" x14ac:dyDescent="0.3"/>
  <cols>
    <col min="1" max="8" width="19.109375" customWidth="1"/>
  </cols>
  <sheetData>
    <row r="1" spans="1:8" x14ac:dyDescent="0.3">
      <c r="A1" s="3" t="s">
        <v>320</v>
      </c>
    </row>
    <row r="3" spans="1:8" x14ac:dyDescent="0.3">
      <c r="A3" t="s">
        <v>297</v>
      </c>
    </row>
    <row r="4" spans="1:8" x14ac:dyDescent="0.3">
      <c r="B4" t="s">
        <v>280</v>
      </c>
      <c r="C4" t="s">
        <v>281</v>
      </c>
      <c r="D4" t="s">
        <v>282</v>
      </c>
      <c r="E4" t="s">
        <v>283</v>
      </c>
      <c r="F4" t="s">
        <v>284</v>
      </c>
      <c r="G4" t="s">
        <v>285</v>
      </c>
      <c r="H4" t="s">
        <v>296</v>
      </c>
    </row>
    <row r="5" spans="1:8" x14ac:dyDescent="0.3">
      <c r="A5" t="s">
        <v>286</v>
      </c>
      <c r="B5" t="s">
        <v>104</v>
      </c>
      <c r="C5" t="s">
        <v>104</v>
      </c>
      <c r="D5" t="s">
        <v>104</v>
      </c>
      <c r="E5" t="s">
        <v>104</v>
      </c>
      <c r="F5" t="s">
        <v>104</v>
      </c>
      <c r="G5" t="s">
        <v>287</v>
      </c>
      <c r="H5" t="s">
        <v>288</v>
      </c>
    </row>
    <row r="6" spans="1:8" x14ac:dyDescent="0.3">
      <c r="A6" t="s">
        <v>289</v>
      </c>
      <c r="B6" s="60">
        <v>900.81127339375394</v>
      </c>
      <c r="C6" s="60">
        <v>115.83135991789609</v>
      </c>
      <c r="D6" s="60">
        <v>37.207610750257331</v>
      </c>
      <c r="E6" s="60">
        <v>22.340363462899301</v>
      </c>
      <c r="F6" s="60">
        <v>16.524809587775852</v>
      </c>
      <c r="G6" s="60">
        <v>1092.7154171125826</v>
      </c>
      <c r="H6" s="60">
        <v>67.959897095999978</v>
      </c>
    </row>
    <row r="7" spans="1:8" x14ac:dyDescent="0.3">
      <c r="A7" t="s">
        <v>290</v>
      </c>
      <c r="B7" s="60">
        <v>69.616947867909985</v>
      </c>
      <c r="C7" s="60">
        <v>9.1952218279674511</v>
      </c>
      <c r="D7" s="60">
        <v>3.4511423173215423</v>
      </c>
      <c r="E7" s="60">
        <v>1.5384100839498736</v>
      </c>
      <c r="F7" s="60">
        <v>1.9291973725065001</v>
      </c>
      <c r="G7" s="60">
        <v>88.403809516688341</v>
      </c>
      <c r="H7" s="60">
        <v>44.422562923897978</v>
      </c>
    </row>
    <row r="8" spans="1:8" x14ac:dyDescent="0.3">
      <c r="A8" t="s">
        <v>291</v>
      </c>
      <c r="B8" s="60">
        <v>520.76729080889777</v>
      </c>
      <c r="C8" s="60">
        <v>71.538387982390972</v>
      </c>
      <c r="D8" s="60">
        <v>19.18170086329566</v>
      </c>
      <c r="E8" s="60">
        <v>4.1077208126270843</v>
      </c>
      <c r="F8" s="60">
        <v>19.525929583392756</v>
      </c>
      <c r="G8" s="60">
        <v>635.1210300506043</v>
      </c>
      <c r="H8" s="60">
        <v>109.82335113426194</v>
      </c>
    </row>
    <row r="9" spans="1:8" x14ac:dyDescent="0.3">
      <c r="A9" t="s">
        <v>292</v>
      </c>
      <c r="B9" s="60">
        <v>239.62797619250176</v>
      </c>
      <c r="C9" s="60">
        <v>33.16179411048801</v>
      </c>
      <c r="D9" s="60">
        <v>8.7411627080962262</v>
      </c>
      <c r="E9" s="60">
        <v>1.0984631906619244</v>
      </c>
      <c r="F9" s="60">
        <v>13.541590515887037</v>
      </c>
      <c r="G9" s="60">
        <v>296.17098671763495</v>
      </c>
      <c r="H9" s="60">
        <v>118.86078969990903</v>
      </c>
    </row>
    <row r="10" spans="1:8" x14ac:dyDescent="0.3">
      <c r="A10" t="s">
        <v>293</v>
      </c>
      <c r="B10" s="60">
        <v>157.01486593394259</v>
      </c>
      <c r="C10" s="60">
        <v>20.617163436974472</v>
      </c>
      <c r="D10" s="60">
        <v>5.4693575420216929</v>
      </c>
      <c r="E10" s="60">
        <v>0.58060112410748943</v>
      </c>
      <c r="F10" s="60">
        <v>8.3906126841055446</v>
      </c>
      <c r="G10" s="60">
        <v>192.07260072115164</v>
      </c>
      <c r="H10" s="60">
        <v>180.05946204857594</v>
      </c>
    </row>
    <row r="11" spans="1:8" x14ac:dyDescent="0.3">
      <c r="A11" t="s">
        <v>294</v>
      </c>
      <c r="B11" s="60">
        <v>131.60925739310784</v>
      </c>
      <c r="C11" s="60">
        <v>15.002729999927125</v>
      </c>
      <c r="D11" s="60">
        <v>5.7764284092332652</v>
      </c>
      <c r="E11" s="60">
        <v>1.1689667984784253</v>
      </c>
      <c r="F11" s="60">
        <v>4.5361808515853701</v>
      </c>
      <c r="G11" s="60">
        <v>158.09356345233232</v>
      </c>
      <c r="H11" s="60">
        <v>771.9111218976733</v>
      </c>
    </row>
    <row r="12" spans="1:8" x14ac:dyDescent="0.3">
      <c r="A12" t="s">
        <v>298</v>
      </c>
      <c r="B12" s="60">
        <f>SUM(B6:B11)</f>
        <v>2019.4476115901139</v>
      </c>
      <c r="C12" s="60">
        <f>SUM(C6:C11)</f>
        <v>265.34665727564413</v>
      </c>
      <c r="D12" s="60">
        <f t="shared" ref="D12:H12" si="0">SUM(D6:D11)</f>
        <v>79.827402590225716</v>
      </c>
      <c r="E12" s="60">
        <f t="shared" si="0"/>
        <v>30.834525472724099</v>
      </c>
      <c r="F12" s="60">
        <f t="shared" si="0"/>
        <v>64.448320595253065</v>
      </c>
      <c r="G12" s="60">
        <f t="shared" si="0"/>
        <v>2462.5774075709942</v>
      </c>
      <c r="H12" s="60">
        <f t="shared" si="0"/>
        <v>1293.0371848003183</v>
      </c>
    </row>
    <row r="13" spans="1:8" x14ac:dyDescent="0.3">
      <c r="A13" t="s">
        <v>295</v>
      </c>
      <c r="B13" s="60">
        <f>B12/G12*100</f>
        <v>82.005447032100847</v>
      </c>
      <c r="C13" s="60">
        <v>10.753721829518048</v>
      </c>
      <c r="D13" s="60">
        <v>3.2892418590829124</v>
      </c>
      <c r="E13" s="60">
        <v>1.2617333520999579</v>
      </c>
      <c r="F13" s="60">
        <v>2.6899288189691419</v>
      </c>
      <c r="G13" s="60">
        <v>99.999999999999972</v>
      </c>
      <c r="H13" s="60"/>
    </row>
    <row r="17" spans="1:2" x14ac:dyDescent="0.3">
      <c r="A17" t="s">
        <v>299</v>
      </c>
    </row>
    <row r="18" spans="1:2" x14ac:dyDescent="0.3">
      <c r="A18" t="s">
        <v>300</v>
      </c>
      <c r="B18" t="s">
        <v>301</v>
      </c>
    </row>
    <row r="19" spans="1:2" x14ac:dyDescent="0.3">
      <c r="A19" s="6">
        <v>1960</v>
      </c>
      <c r="B19">
        <v>520</v>
      </c>
    </row>
    <row r="20" spans="1:2" x14ac:dyDescent="0.3">
      <c r="A20" s="6">
        <f>A19+1</f>
        <v>1961</v>
      </c>
      <c r="B20">
        <v>560</v>
      </c>
    </row>
    <row r="21" spans="1:2" x14ac:dyDescent="0.3">
      <c r="A21" s="6">
        <f t="shared" ref="A21:A77" si="1">A20+1</f>
        <v>1962</v>
      </c>
      <c r="B21">
        <v>610</v>
      </c>
    </row>
    <row r="22" spans="1:2" x14ac:dyDescent="0.3">
      <c r="A22" s="6">
        <f t="shared" si="1"/>
        <v>1963</v>
      </c>
      <c r="B22">
        <v>680</v>
      </c>
    </row>
    <row r="23" spans="1:2" x14ac:dyDescent="0.3">
      <c r="A23" s="6">
        <f t="shared" si="1"/>
        <v>1964</v>
      </c>
      <c r="B23">
        <v>820</v>
      </c>
    </row>
    <row r="24" spans="1:2" x14ac:dyDescent="0.3">
      <c r="A24" s="6">
        <f t="shared" si="1"/>
        <v>1965</v>
      </c>
      <c r="B24">
        <v>890</v>
      </c>
    </row>
    <row r="25" spans="1:2" x14ac:dyDescent="0.3">
      <c r="A25" s="6">
        <f t="shared" si="1"/>
        <v>1966</v>
      </c>
      <c r="B25">
        <v>960</v>
      </c>
    </row>
    <row r="26" spans="1:2" x14ac:dyDescent="0.3">
      <c r="A26" s="6">
        <f t="shared" si="1"/>
        <v>1967</v>
      </c>
      <c r="B26">
        <v>1040</v>
      </c>
    </row>
    <row r="27" spans="1:2" x14ac:dyDescent="0.3">
      <c r="A27" s="6">
        <f t="shared" si="1"/>
        <v>1968</v>
      </c>
      <c r="B27">
        <v>1040</v>
      </c>
    </row>
    <row r="28" spans="1:2" x14ac:dyDescent="0.3">
      <c r="A28" s="6">
        <f t="shared" si="1"/>
        <v>1969</v>
      </c>
      <c r="B28">
        <v>1140</v>
      </c>
    </row>
    <row r="29" spans="1:2" x14ac:dyDescent="0.3">
      <c r="A29" s="6">
        <f t="shared" si="1"/>
        <v>1970</v>
      </c>
      <c r="B29">
        <v>1180</v>
      </c>
    </row>
    <row r="30" spans="1:2" x14ac:dyDescent="0.3">
      <c r="A30" s="6">
        <f t="shared" si="1"/>
        <v>1971</v>
      </c>
      <c r="B30">
        <v>1220</v>
      </c>
    </row>
    <row r="31" spans="1:2" x14ac:dyDescent="0.3">
      <c r="A31" s="6">
        <f t="shared" si="1"/>
        <v>1972</v>
      </c>
      <c r="B31">
        <v>1220</v>
      </c>
    </row>
    <row r="32" spans="1:2" x14ac:dyDescent="0.3">
      <c r="A32" s="6">
        <f t="shared" si="1"/>
        <v>1973</v>
      </c>
      <c r="B32">
        <v>1310</v>
      </c>
    </row>
    <row r="33" spans="1:2" x14ac:dyDescent="0.3">
      <c r="A33" s="6">
        <f t="shared" si="1"/>
        <v>1974</v>
      </c>
      <c r="B33">
        <v>1270</v>
      </c>
    </row>
    <row r="34" spans="1:2" x14ac:dyDescent="0.3">
      <c r="A34" s="6">
        <f t="shared" si="1"/>
        <v>1975</v>
      </c>
      <c r="B34">
        <v>1300</v>
      </c>
    </row>
    <row r="35" spans="1:2" x14ac:dyDescent="0.3">
      <c r="A35" s="6">
        <f t="shared" si="1"/>
        <v>1976</v>
      </c>
      <c r="B35">
        <v>1280</v>
      </c>
    </row>
    <row r="36" spans="1:2" x14ac:dyDescent="0.3">
      <c r="A36" s="6">
        <f t="shared" si="1"/>
        <v>1977</v>
      </c>
      <c r="B36">
        <v>1310</v>
      </c>
    </row>
    <row r="37" spans="1:2" x14ac:dyDescent="0.3">
      <c r="A37" s="6">
        <f t="shared" si="1"/>
        <v>1978</v>
      </c>
      <c r="B37">
        <v>1360</v>
      </c>
    </row>
    <row r="38" spans="1:2" x14ac:dyDescent="0.3">
      <c r="A38" s="6">
        <f t="shared" si="1"/>
        <v>1979</v>
      </c>
      <c r="B38">
        <v>1400</v>
      </c>
    </row>
    <row r="39" spans="1:2" x14ac:dyDescent="0.3">
      <c r="A39" s="6">
        <f t="shared" si="1"/>
        <v>1980</v>
      </c>
      <c r="B39">
        <v>1430</v>
      </c>
    </row>
    <row r="40" spans="1:2" x14ac:dyDescent="0.3">
      <c r="A40" s="6">
        <f t="shared" si="1"/>
        <v>1981</v>
      </c>
      <c r="B40">
        <v>1430</v>
      </c>
    </row>
    <row r="41" spans="1:2" x14ac:dyDescent="0.3">
      <c r="A41" s="6">
        <f t="shared" si="1"/>
        <v>1982</v>
      </c>
      <c r="B41">
        <v>1530</v>
      </c>
    </row>
    <row r="42" spans="1:2" x14ac:dyDescent="0.3">
      <c r="A42" s="6">
        <f t="shared" si="1"/>
        <v>1983</v>
      </c>
      <c r="B42">
        <v>1620</v>
      </c>
    </row>
    <row r="43" spans="1:2" x14ac:dyDescent="0.3">
      <c r="A43" s="6">
        <f t="shared" si="1"/>
        <v>1984</v>
      </c>
      <c r="B43">
        <v>1690</v>
      </c>
    </row>
    <row r="44" spans="1:2" x14ac:dyDescent="0.3">
      <c r="A44" s="6">
        <f t="shared" si="1"/>
        <v>1985</v>
      </c>
      <c r="B44">
        <v>1800</v>
      </c>
    </row>
    <row r="45" spans="1:2" x14ac:dyDescent="0.3">
      <c r="A45" s="6">
        <f t="shared" si="1"/>
        <v>1986</v>
      </c>
      <c r="B45">
        <v>1930</v>
      </c>
    </row>
    <row r="46" spans="1:2" x14ac:dyDescent="0.3">
      <c r="A46" s="6">
        <f t="shared" si="1"/>
        <v>1987</v>
      </c>
      <c r="B46">
        <v>1980</v>
      </c>
    </row>
    <row r="47" spans="1:2" x14ac:dyDescent="0.3">
      <c r="A47" s="6">
        <f t="shared" si="1"/>
        <v>1988</v>
      </c>
      <c r="B47">
        <v>2030</v>
      </c>
    </row>
    <row r="48" spans="1:2" x14ac:dyDescent="0.3">
      <c r="A48" s="6">
        <f t="shared" si="1"/>
        <v>1989</v>
      </c>
      <c r="B48">
        <v>2070</v>
      </c>
    </row>
    <row r="49" spans="1:2" x14ac:dyDescent="0.3">
      <c r="A49" s="6">
        <f t="shared" si="1"/>
        <v>1990</v>
      </c>
      <c r="B49">
        <v>2090</v>
      </c>
    </row>
    <row r="50" spans="1:2" x14ac:dyDescent="0.3">
      <c r="A50" s="6">
        <f t="shared" si="1"/>
        <v>1991</v>
      </c>
      <c r="B50">
        <v>2070</v>
      </c>
    </row>
    <row r="51" spans="1:2" x14ac:dyDescent="0.3">
      <c r="A51" s="6">
        <f t="shared" si="1"/>
        <v>1992</v>
      </c>
      <c r="B51">
        <v>2070</v>
      </c>
    </row>
    <row r="52" spans="1:2" x14ac:dyDescent="0.3">
      <c r="A52" s="6">
        <f t="shared" si="1"/>
        <v>1993</v>
      </c>
      <c r="B52">
        <v>2076</v>
      </c>
    </row>
    <row r="53" spans="1:2" x14ac:dyDescent="0.3">
      <c r="A53" s="6">
        <f t="shared" si="1"/>
        <v>1994</v>
      </c>
      <c r="B53">
        <v>2084</v>
      </c>
    </row>
    <row r="54" spans="1:2" x14ac:dyDescent="0.3">
      <c r="A54" s="6">
        <f t="shared" si="1"/>
        <v>1995</v>
      </c>
      <c r="B54">
        <v>2090</v>
      </c>
    </row>
    <row r="55" spans="1:2" x14ac:dyDescent="0.3">
      <c r="A55" s="6">
        <f t="shared" si="1"/>
        <v>1996</v>
      </c>
      <c r="B55">
        <v>2135</v>
      </c>
    </row>
    <row r="56" spans="1:2" x14ac:dyDescent="0.3">
      <c r="A56" s="6">
        <f t="shared" si="1"/>
        <v>1997</v>
      </c>
      <c r="B56">
        <v>2170</v>
      </c>
    </row>
    <row r="57" spans="1:2" x14ac:dyDescent="0.3">
      <c r="A57" s="6">
        <f t="shared" si="1"/>
        <v>1998</v>
      </c>
      <c r="B57">
        <v>2220</v>
      </c>
    </row>
    <row r="58" spans="1:2" x14ac:dyDescent="0.3">
      <c r="A58" s="6">
        <f t="shared" si="1"/>
        <v>1999</v>
      </c>
      <c r="B58">
        <v>2272</v>
      </c>
    </row>
    <row r="59" spans="1:2" x14ac:dyDescent="0.3">
      <c r="A59" s="6">
        <f t="shared" si="1"/>
        <v>2000</v>
      </c>
      <c r="B59">
        <v>2328</v>
      </c>
    </row>
    <row r="60" spans="1:2" x14ac:dyDescent="0.3">
      <c r="A60" s="6">
        <f t="shared" si="1"/>
        <v>2001</v>
      </c>
      <c r="B60">
        <v>2354</v>
      </c>
    </row>
    <row r="61" spans="1:2" x14ac:dyDescent="0.3">
      <c r="A61" s="6">
        <f t="shared" si="1"/>
        <v>2002</v>
      </c>
      <c r="B61">
        <v>2353</v>
      </c>
    </row>
    <row r="62" spans="1:2" x14ac:dyDescent="0.3">
      <c r="A62" s="6">
        <f t="shared" si="1"/>
        <v>2003</v>
      </c>
      <c r="B62">
        <v>2380</v>
      </c>
    </row>
    <row r="63" spans="1:2" x14ac:dyDescent="0.3">
      <c r="A63" s="6">
        <f t="shared" si="1"/>
        <v>2004</v>
      </c>
      <c r="B63">
        <v>2390</v>
      </c>
    </row>
    <row r="64" spans="1:2" x14ac:dyDescent="0.3">
      <c r="A64" s="6">
        <f t="shared" si="1"/>
        <v>2005</v>
      </c>
      <c r="B64">
        <v>2374</v>
      </c>
    </row>
    <row r="65" spans="1:3" x14ac:dyDescent="0.3">
      <c r="A65" s="6">
        <f t="shared" si="1"/>
        <v>2006</v>
      </c>
      <c r="B65">
        <v>2388</v>
      </c>
    </row>
    <row r="66" spans="1:3" x14ac:dyDescent="0.3">
      <c r="A66" s="6">
        <f t="shared" si="1"/>
        <v>2007</v>
      </c>
      <c r="B66">
        <v>2394</v>
      </c>
    </row>
    <row r="67" spans="1:3" x14ac:dyDescent="0.3">
      <c r="A67" s="6">
        <f t="shared" si="1"/>
        <v>2008</v>
      </c>
      <c r="B67">
        <v>2370</v>
      </c>
      <c r="C67" t="s">
        <v>302</v>
      </c>
    </row>
    <row r="68" spans="1:3" x14ac:dyDescent="0.3">
      <c r="A68" s="6">
        <f t="shared" si="1"/>
        <v>2009</v>
      </c>
      <c r="B68">
        <v>2343</v>
      </c>
      <c r="C68">
        <v>2433</v>
      </c>
    </row>
    <row r="69" spans="1:3" x14ac:dyDescent="0.3">
      <c r="A69" s="6">
        <f t="shared" si="1"/>
        <v>2010</v>
      </c>
      <c r="B69">
        <v>2370</v>
      </c>
      <c r="C69">
        <v>2446</v>
      </c>
    </row>
    <row r="70" spans="1:3" x14ac:dyDescent="0.3">
      <c r="A70" s="6">
        <f t="shared" si="1"/>
        <v>2011</v>
      </c>
      <c r="B70">
        <v>2375</v>
      </c>
      <c r="C70">
        <v>2455</v>
      </c>
    </row>
    <row r="71" spans="1:3" x14ac:dyDescent="0.3">
      <c r="A71" s="6">
        <f t="shared" si="1"/>
        <v>2012</v>
      </c>
      <c r="B71">
        <v>2369</v>
      </c>
      <c r="C71">
        <v>2449</v>
      </c>
    </row>
    <row r="72" spans="1:3" x14ac:dyDescent="0.3">
      <c r="A72" s="6">
        <f t="shared" si="1"/>
        <v>2013</v>
      </c>
      <c r="B72">
        <v>2336</v>
      </c>
      <c r="C72">
        <v>2414</v>
      </c>
    </row>
    <row r="73" spans="1:3" x14ac:dyDescent="0.3">
      <c r="A73" s="6">
        <f t="shared" si="1"/>
        <v>2014</v>
      </c>
      <c r="C73">
        <v>2422</v>
      </c>
    </row>
    <row r="74" spans="1:3" x14ac:dyDescent="0.3">
      <c r="A74" s="6">
        <f t="shared" si="1"/>
        <v>2015</v>
      </c>
      <c r="C74">
        <v>2433</v>
      </c>
    </row>
    <row r="75" spans="1:3" x14ac:dyDescent="0.3">
      <c r="A75" s="6">
        <f t="shared" si="1"/>
        <v>2016</v>
      </c>
      <c r="C75" s="2">
        <v>2417.5783225290093</v>
      </c>
    </row>
    <row r="76" spans="1:3" x14ac:dyDescent="0.3">
      <c r="A76" s="6">
        <f t="shared" si="1"/>
        <v>2017</v>
      </c>
      <c r="C76" s="2">
        <v>2467.3906870397072</v>
      </c>
    </row>
    <row r="77" spans="1:3" x14ac:dyDescent="0.3">
      <c r="A77" s="6">
        <f t="shared" si="1"/>
        <v>2018</v>
      </c>
      <c r="C77" s="2">
        <v>2462.5774075709942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"/>
  <sheetViews>
    <sheetView workbookViewId="0"/>
  </sheetViews>
  <sheetFormatPr defaultRowHeight="14.4" x14ac:dyDescent="0.3"/>
  <cols>
    <col min="1" max="1" width="4.6640625" customWidth="1"/>
    <col min="2" max="2" width="3.88671875" customWidth="1"/>
    <col min="3" max="3" width="22.109375" customWidth="1"/>
    <col min="14" max="14" width="3.44140625" customWidth="1"/>
    <col min="16" max="16" width="4.6640625" customWidth="1"/>
    <col min="19" max="32" width="8.77734375" customWidth="1"/>
  </cols>
  <sheetData>
    <row r="1" spans="1:17" ht="14.55" customHeight="1" x14ac:dyDescent="0.3">
      <c r="A1" s="18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11"/>
      <c r="P1" s="11"/>
      <c r="Q1" s="11"/>
    </row>
    <row r="2" spans="1:17" ht="14.55" customHeight="1" x14ac:dyDescent="0.3">
      <c r="A2" s="51"/>
      <c r="B2" s="24" t="s">
        <v>309</v>
      </c>
      <c r="C2" s="24"/>
      <c r="D2" s="24"/>
      <c r="E2" s="24"/>
      <c r="F2" s="24" t="s">
        <v>197</v>
      </c>
      <c r="G2" s="24"/>
      <c r="H2" s="24"/>
      <c r="I2" s="24"/>
      <c r="J2" s="24"/>
      <c r="K2" s="24"/>
      <c r="L2" s="24"/>
      <c r="M2" s="24"/>
      <c r="N2" s="67"/>
      <c r="O2" s="24"/>
      <c r="P2" s="11"/>
      <c r="Q2" s="11"/>
    </row>
    <row r="3" spans="1:17" ht="14.55" customHeight="1" x14ac:dyDescent="0.3">
      <c r="A3" s="51"/>
      <c r="B3" s="24"/>
      <c r="C3" s="24"/>
      <c r="D3" s="24"/>
      <c r="E3" s="24"/>
      <c r="F3" s="24"/>
      <c r="G3" s="24"/>
      <c r="H3" s="24"/>
      <c r="I3" s="24"/>
      <c r="J3" s="11"/>
      <c r="K3" s="24"/>
      <c r="L3" s="24"/>
      <c r="M3" s="24"/>
      <c r="N3" s="67"/>
      <c r="O3" s="24"/>
      <c r="P3" s="11"/>
      <c r="Q3" s="11"/>
    </row>
    <row r="4" spans="1:17" ht="14.55" customHeight="1" x14ac:dyDescent="0.3">
      <c r="A4" s="51"/>
      <c r="B4" s="24" t="s">
        <v>327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67"/>
      <c r="O4" s="24"/>
      <c r="P4" s="11"/>
      <c r="Q4" s="11"/>
    </row>
    <row r="5" spans="1:17" ht="14.55" customHeight="1" x14ac:dyDescent="0.3">
      <c r="A5" s="51"/>
      <c r="B5" s="24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67"/>
      <c r="O5" s="24"/>
      <c r="P5" s="11"/>
      <c r="Q5" s="11"/>
    </row>
    <row r="6" spans="1:17" ht="14.55" customHeight="1" x14ac:dyDescent="0.3">
      <c r="A6" s="51"/>
      <c r="B6" s="26"/>
      <c r="C6" s="23"/>
      <c r="D6" s="27" t="s">
        <v>161</v>
      </c>
      <c r="E6" s="27" t="s">
        <v>162</v>
      </c>
      <c r="F6" s="27" t="s">
        <v>163</v>
      </c>
      <c r="G6" s="27" t="s">
        <v>164</v>
      </c>
      <c r="H6" s="27" t="s">
        <v>165</v>
      </c>
      <c r="I6" s="27" t="s">
        <v>166</v>
      </c>
      <c r="J6" s="27" t="s">
        <v>167</v>
      </c>
      <c r="K6" s="27" t="s">
        <v>178</v>
      </c>
      <c r="L6" s="27" t="s">
        <v>179</v>
      </c>
      <c r="M6" s="27" t="s">
        <v>180</v>
      </c>
      <c r="N6" s="25"/>
      <c r="O6" s="11"/>
      <c r="P6" s="11"/>
      <c r="Q6" s="11"/>
    </row>
    <row r="7" spans="1:17" ht="14.55" customHeight="1" x14ac:dyDescent="0.3">
      <c r="A7" s="51"/>
      <c r="B7" s="24" t="s">
        <v>171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  <c r="O7" s="11"/>
      <c r="P7" s="11"/>
      <c r="Q7" s="11"/>
    </row>
    <row r="8" spans="1:17" ht="14.55" customHeight="1" x14ac:dyDescent="0.3">
      <c r="A8" s="51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O8" s="11"/>
      <c r="P8" s="11"/>
      <c r="Q8" s="11"/>
    </row>
    <row r="9" spans="1:17" ht="14.55" customHeight="1" x14ac:dyDescent="0.3">
      <c r="A9" s="51"/>
      <c r="B9" s="24"/>
      <c r="C9" s="24" t="s">
        <v>122</v>
      </c>
      <c r="D9" s="24">
        <v>29727</v>
      </c>
      <c r="E9" s="24">
        <v>2527</v>
      </c>
      <c r="F9" s="24">
        <v>481</v>
      </c>
      <c r="G9" s="24">
        <v>451</v>
      </c>
      <c r="H9" s="24">
        <v>1340</v>
      </c>
      <c r="I9" s="24">
        <v>223</v>
      </c>
      <c r="J9" s="24">
        <v>0</v>
      </c>
      <c r="K9" s="24">
        <f t="shared" ref="K9:K26" si="0">SUM(D9:H9)</f>
        <v>34526</v>
      </c>
      <c r="L9" s="24">
        <f t="shared" ref="L9:L26" si="1">K9+I9</f>
        <v>34749</v>
      </c>
      <c r="M9" s="24">
        <f t="shared" ref="M9:M26" si="2">L9+J9</f>
        <v>34749</v>
      </c>
      <c r="N9" s="25"/>
      <c r="O9" s="11"/>
      <c r="P9" s="11"/>
      <c r="Q9" s="11"/>
    </row>
    <row r="10" spans="1:17" ht="14.55" customHeight="1" x14ac:dyDescent="0.3">
      <c r="A10" s="51"/>
      <c r="B10" s="24"/>
      <c r="C10" s="24" t="s">
        <v>133</v>
      </c>
      <c r="D10" s="24">
        <v>6677</v>
      </c>
      <c r="E10" s="24">
        <v>514</v>
      </c>
      <c r="F10" s="24">
        <v>101</v>
      </c>
      <c r="G10" s="24">
        <v>7</v>
      </c>
      <c r="H10" s="24">
        <v>271</v>
      </c>
      <c r="I10" s="24">
        <v>57</v>
      </c>
      <c r="J10" s="24">
        <v>0</v>
      </c>
      <c r="K10" s="24">
        <f t="shared" si="0"/>
        <v>7570</v>
      </c>
      <c r="L10" s="24">
        <f t="shared" si="1"/>
        <v>7627</v>
      </c>
      <c r="M10" s="24">
        <f t="shared" si="2"/>
        <v>7627</v>
      </c>
      <c r="N10" s="25"/>
      <c r="O10" s="11"/>
      <c r="P10" s="11"/>
      <c r="Q10" s="11"/>
    </row>
    <row r="11" spans="1:17" ht="14.55" customHeight="1" x14ac:dyDescent="0.3">
      <c r="A11" s="51"/>
      <c r="B11" s="24"/>
      <c r="C11" s="24" t="s">
        <v>134</v>
      </c>
      <c r="D11" s="24">
        <v>16567</v>
      </c>
      <c r="E11" s="24">
        <v>1360</v>
      </c>
      <c r="F11" s="24">
        <v>332</v>
      </c>
      <c r="G11" s="24">
        <v>115</v>
      </c>
      <c r="H11" s="24">
        <v>368</v>
      </c>
      <c r="I11" s="24">
        <v>107</v>
      </c>
      <c r="J11" s="24">
        <v>0</v>
      </c>
      <c r="K11" s="24">
        <f t="shared" si="0"/>
        <v>18742</v>
      </c>
      <c r="L11" s="24">
        <f t="shared" si="1"/>
        <v>18849</v>
      </c>
      <c r="M11" s="24">
        <f t="shared" si="2"/>
        <v>18849</v>
      </c>
      <c r="N11" s="25"/>
      <c r="O11" s="11"/>
      <c r="P11" s="11"/>
      <c r="Q11" s="11"/>
    </row>
    <row r="12" spans="1:17" ht="14.55" customHeight="1" x14ac:dyDescent="0.3">
      <c r="A12" s="51"/>
      <c r="B12" s="24"/>
      <c r="C12" s="24" t="s">
        <v>135</v>
      </c>
      <c r="D12" s="24">
        <v>4776</v>
      </c>
      <c r="E12" s="24">
        <v>535</v>
      </c>
      <c r="F12" s="24">
        <v>104</v>
      </c>
      <c r="G12" s="24">
        <v>7</v>
      </c>
      <c r="H12" s="24">
        <v>243</v>
      </c>
      <c r="I12" s="24">
        <v>74</v>
      </c>
      <c r="J12" s="24">
        <v>0</v>
      </c>
      <c r="K12" s="24">
        <f t="shared" si="0"/>
        <v>5665</v>
      </c>
      <c r="L12" s="24">
        <f t="shared" si="1"/>
        <v>5739</v>
      </c>
      <c r="M12" s="24">
        <f t="shared" si="2"/>
        <v>5739</v>
      </c>
      <c r="N12" s="25"/>
      <c r="O12" s="11"/>
      <c r="P12" s="11"/>
      <c r="Q12" s="11"/>
    </row>
    <row r="13" spans="1:17" ht="14.55" customHeight="1" x14ac:dyDescent="0.3">
      <c r="A13" s="51"/>
      <c r="B13" s="24"/>
      <c r="C13" s="24" t="s">
        <v>198</v>
      </c>
      <c r="D13" s="24">
        <v>40600</v>
      </c>
      <c r="E13" s="24">
        <v>4447</v>
      </c>
      <c r="F13" s="24">
        <v>2042</v>
      </c>
      <c r="G13" s="24">
        <v>790</v>
      </c>
      <c r="H13" s="24">
        <v>207</v>
      </c>
      <c r="I13" s="24">
        <v>81</v>
      </c>
      <c r="J13" s="24">
        <v>0</v>
      </c>
      <c r="K13" s="24">
        <f t="shared" si="0"/>
        <v>48086</v>
      </c>
      <c r="L13" s="24">
        <f t="shared" si="1"/>
        <v>48167</v>
      </c>
      <c r="M13" s="24">
        <f t="shared" si="2"/>
        <v>48167</v>
      </c>
      <c r="N13" s="25"/>
      <c r="O13" s="11"/>
      <c r="P13" s="11"/>
      <c r="Q13" s="11"/>
    </row>
    <row r="14" spans="1:17" ht="14.55" customHeight="1" x14ac:dyDescent="0.3">
      <c r="A14" s="51"/>
      <c r="B14" s="24"/>
      <c r="C14" s="24" t="s">
        <v>136</v>
      </c>
      <c r="D14" s="24">
        <v>12391</v>
      </c>
      <c r="E14" s="24">
        <v>1766</v>
      </c>
      <c r="F14" s="24">
        <v>477</v>
      </c>
      <c r="G14" s="24">
        <v>142</v>
      </c>
      <c r="H14" s="24">
        <v>216</v>
      </c>
      <c r="I14" s="24">
        <v>96</v>
      </c>
      <c r="J14" s="24">
        <v>0</v>
      </c>
      <c r="K14" s="24">
        <f t="shared" si="0"/>
        <v>14992</v>
      </c>
      <c r="L14" s="24">
        <f t="shared" si="1"/>
        <v>15088</v>
      </c>
      <c r="M14" s="24">
        <f t="shared" si="2"/>
        <v>15088</v>
      </c>
      <c r="N14" s="25"/>
      <c r="O14" s="11"/>
      <c r="P14" s="11"/>
      <c r="Q14" s="11"/>
    </row>
    <row r="15" spans="1:17" ht="14.55" customHeight="1" x14ac:dyDescent="0.3">
      <c r="A15" s="51"/>
      <c r="B15" s="24"/>
      <c r="C15" s="24" t="s">
        <v>137</v>
      </c>
      <c r="D15" s="24">
        <v>4083</v>
      </c>
      <c r="E15" s="24">
        <v>613</v>
      </c>
      <c r="F15" s="24">
        <v>119</v>
      </c>
      <c r="G15" s="24">
        <v>13</v>
      </c>
      <c r="H15" s="24">
        <v>59</v>
      </c>
      <c r="I15" s="24">
        <v>39</v>
      </c>
      <c r="J15" s="24">
        <v>0</v>
      </c>
      <c r="K15" s="24">
        <f t="shared" si="0"/>
        <v>4887</v>
      </c>
      <c r="L15" s="24">
        <f t="shared" si="1"/>
        <v>4926</v>
      </c>
      <c r="M15" s="24">
        <f t="shared" si="2"/>
        <v>4926</v>
      </c>
      <c r="N15" s="25"/>
      <c r="O15" s="11"/>
      <c r="P15" s="11"/>
      <c r="Q15" s="11"/>
    </row>
    <row r="16" spans="1:17" ht="14.55" customHeight="1" x14ac:dyDescent="0.3">
      <c r="A16" s="51"/>
      <c r="B16" s="24"/>
      <c r="C16" s="24" t="s">
        <v>138</v>
      </c>
      <c r="D16" s="24">
        <v>28460</v>
      </c>
      <c r="E16" s="24">
        <v>3019</v>
      </c>
      <c r="F16" s="24">
        <v>1270</v>
      </c>
      <c r="G16" s="24">
        <v>592</v>
      </c>
      <c r="H16" s="24">
        <v>595</v>
      </c>
      <c r="I16" s="24">
        <v>274</v>
      </c>
      <c r="J16" s="24">
        <v>0</v>
      </c>
      <c r="K16" s="24">
        <f t="shared" si="0"/>
        <v>33936</v>
      </c>
      <c r="L16" s="24">
        <f t="shared" si="1"/>
        <v>34210</v>
      </c>
      <c r="M16" s="24">
        <f t="shared" si="2"/>
        <v>34210</v>
      </c>
      <c r="N16" s="25"/>
      <c r="O16" s="11"/>
      <c r="P16" s="11"/>
      <c r="Q16" s="11"/>
    </row>
    <row r="17" spans="1:17" ht="14.55" customHeight="1" x14ac:dyDescent="0.3">
      <c r="A17" s="51"/>
      <c r="B17" s="24"/>
      <c r="C17" s="24" t="s">
        <v>139</v>
      </c>
      <c r="D17" s="24">
        <v>33639</v>
      </c>
      <c r="E17" s="24">
        <v>3284</v>
      </c>
      <c r="F17" s="24">
        <v>1322</v>
      </c>
      <c r="G17" s="24">
        <v>854</v>
      </c>
      <c r="H17" s="24">
        <v>593</v>
      </c>
      <c r="I17" s="24">
        <v>82</v>
      </c>
      <c r="J17" s="24">
        <v>0</v>
      </c>
      <c r="K17" s="24">
        <f t="shared" si="0"/>
        <v>39692</v>
      </c>
      <c r="L17" s="24">
        <f t="shared" si="1"/>
        <v>39774</v>
      </c>
      <c r="M17" s="24">
        <f t="shared" si="2"/>
        <v>39774</v>
      </c>
      <c r="N17" s="25"/>
      <c r="O17" s="11"/>
      <c r="P17" s="11"/>
      <c r="Q17" s="11"/>
    </row>
    <row r="18" spans="1:17" ht="14.55" customHeight="1" x14ac:dyDescent="0.3">
      <c r="A18" s="51"/>
      <c r="B18" s="24"/>
      <c r="C18" s="24" t="s">
        <v>321</v>
      </c>
      <c r="D18" s="24">
        <v>10331</v>
      </c>
      <c r="E18" s="24">
        <v>1087</v>
      </c>
      <c r="F18" s="24">
        <v>234</v>
      </c>
      <c r="G18" s="24">
        <v>45</v>
      </c>
      <c r="H18" s="24">
        <v>0</v>
      </c>
      <c r="I18" s="24">
        <v>134</v>
      </c>
      <c r="J18" s="24">
        <v>0</v>
      </c>
      <c r="K18" s="24">
        <f t="shared" si="0"/>
        <v>11697</v>
      </c>
      <c r="L18" s="24">
        <f t="shared" si="1"/>
        <v>11831</v>
      </c>
      <c r="M18" s="24">
        <f t="shared" si="2"/>
        <v>11831</v>
      </c>
      <c r="N18" s="25"/>
      <c r="O18" s="11"/>
      <c r="P18" s="11"/>
      <c r="Q18" s="11"/>
    </row>
    <row r="19" spans="1:17" ht="14.55" customHeight="1" x14ac:dyDescent="0.3">
      <c r="A19" s="51"/>
      <c r="B19" s="24"/>
      <c r="C19" s="24" t="s">
        <v>142</v>
      </c>
      <c r="D19" s="24">
        <v>1888</v>
      </c>
      <c r="E19" s="24">
        <v>444</v>
      </c>
      <c r="F19" s="24">
        <v>131</v>
      </c>
      <c r="G19" s="24">
        <v>30</v>
      </c>
      <c r="H19" s="24">
        <v>30</v>
      </c>
      <c r="I19" s="24">
        <v>65</v>
      </c>
      <c r="J19" s="24">
        <v>0</v>
      </c>
      <c r="K19" s="24">
        <f t="shared" si="0"/>
        <v>2523</v>
      </c>
      <c r="L19" s="24">
        <f t="shared" si="1"/>
        <v>2588</v>
      </c>
      <c r="M19" s="24">
        <f t="shared" si="2"/>
        <v>2588</v>
      </c>
      <c r="N19" s="25"/>
      <c r="O19" s="11"/>
      <c r="P19" s="11"/>
      <c r="Q19" s="11"/>
    </row>
    <row r="20" spans="1:17" ht="14.55" customHeight="1" x14ac:dyDescent="0.3">
      <c r="A20" s="51"/>
      <c r="B20" s="24"/>
      <c r="C20" s="24" t="s">
        <v>143</v>
      </c>
      <c r="D20" s="24">
        <v>5900</v>
      </c>
      <c r="E20" s="24">
        <v>962</v>
      </c>
      <c r="F20" s="24">
        <v>205</v>
      </c>
      <c r="G20" s="24">
        <v>27</v>
      </c>
      <c r="H20" s="24">
        <v>114</v>
      </c>
      <c r="I20" s="24">
        <v>72</v>
      </c>
      <c r="J20" s="24">
        <v>0</v>
      </c>
      <c r="K20" s="24">
        <f t="shared" si="0"/>
        <v>7208</v>
      </c>
      <c r="L20" s="24">
        <f t="shared" si="1"/>
        <v>7280</v>
      </c>
      <c r="M20" s="24">
        <f t="shared" si="2"/>
        <v>7280</v>
      </c>
      <c r="N20" s="25"/>
      <c r="O20" s="11"/>
      <c r="P20" s="11"/>
      <c r="Q20" s="11"/>
    </row>
    <row r="21" spans="1:17" ht="14.55" customHeight="1" x14ac:dyDescent="0.3">
      <c r="A21" s="51"/>
      <c r="B21" s="24"/>
      <c r="C21" s="24" t="s">
        <v>144</v>
      </c>
      <c r="D21" s="24">
        <v>5568</v>
      </c>
      <c r="E21" s="24">
        <v>1277</v>
      </c>
      <c r="F21" s="24">
        <v>395</v>
      </c>
      <c r="G21" s="24">
        <v>60</v>
      </c>
      <c r="H21" s="24">
        <v>77</v>
      </c>
      <c r="I21" s="24">
        <v>60</v>
      </c>
      <c r="J21" s="24">
        <v>0</v>
      </c>
      <c r="K21" s="24">
        <f t="shared" si="0"/>
        <v>7377</v>
      </c>
      <c r="L21" s="24">
        <f t="shared" si="1"/>
        <v>7437</v>
      </c>
      <c r="M21" s="24">
        <f t="shared" si="2"/>
        <v>7437</v>
      </c>
      <c r="N21" s="25"/>
      <c r="O21" s="11"/>
      <c r="P21" s="11"/>
      <c r="Q21" s="11"/>
    </row>
    <row r="22" spans="1:17" ht="14.55" customHeight="1" x14ac:dyDescent="0.3">
      <c r="A22" s="51"/>
      <c r="B22" s="24"/>
      <c r="C22" s="24" t="s">
        <v>145</v>
      </c>
      <c r="D22" s="24">
        <v>24084</v>
      </c>
      <c r="E22" s="24">
        <v>3094</v>
      </c>
      <c r="F22" s="24">
        <v>1213</v>
      </c>
      <c r="G22" s="24">
        <v>758</v>
      </c>
      <c r="H22" s="24">
        <v>709</v>
      </c>
      <c r="I22" s="24">
        <v>109</v>
      </c>
      <c r="J22" s="24">
        <v>0</v>
      </c>
      <c r="K22" s="24">
        <f t="shared" si="0"/>
        <v>29858</v>
      </c>
      <c r="L22" s="24">
        <f t="shared" si="1"/>
        <v>29967</v>
      </c>
      <c r="M22" s="24">
        <f t="shared" si="2"/>
        <v>29967</v>
      </c>
      <c r="N22" s="25"/>
      <c r="O22" s="11"/>
      <c r="P22" s="11"/>
      <c r="Q22" s="11"/>
    </row>
    <row r="23" spans="1:17" ht="14.55" customHeight="1" x14ac:dyDescent="0.3">
      <c r="A23" s="51"/>
      <c r="B23" s="24"/>
      <c r="C23" s="24" t="s">
        <v>146</v>
      </c>
      <c r="D23" s="24">
        <v>8491</v>
      </c>
      <c r="E23" s="24">
        <v>803</v>
      </c>
      <c r="F23" s="24">
        <v>335</v>
      </c>
      <c r="G23" s="24">
        <v>505</v>
      </c>
      <c r="H23" s="24">
        <v>118</v>
      </c>
      <c r="I23" s="24">
        <v>35</v>
      </c>
      <c r="J23" s="24">
        <v>0</v>
      </c>
      <c r="K23" s="24">
        <f t="shared" si="0"/>
        <v>10252</v>
      </c>
      <c r="L23" s="24">
        <f t="shared" si="1"/>
        <v>10287</v>
      </c>
      <c r="M23" s="24">
        <f t="shared" si="2"/>
        <v>10287</v>
      </c>
      <c r="N23" s="25"/>
      <c r="O23" s="11"/>
      <c r="P23" s="11"/>
      <c r="Q23" s="11"/>
    </row>
    <row r="24" spans="1:17" ht="14.55" customHeight="1" x14ac:dyDescent="0.3">
      <c r="A24" s="51"/>
      <c r="B24" s="24"/>
      <c r="C24" s="24" t="s">
        <v>147</v>
      </c>
      <c r="D24" s="24">
        <v>4866</v>
      </c>
      <c r="E24" s="24">
        <v>678</v>
      </c>
      <c r="F24" s="24">
        <v>168</v>
      </c>
      <c r="G24" s="24">
        <v>1</v>
      </c>
      <c r="H24" s="24">
        <v>201</v>
      </c>
      <c r="I24" s="24">
        <v>22</v>
      </c>
      <c r="J24" s="24">
        <v>0</v>
      </c>
      <c r="K24" s="24">
        <f t="shared" si="0"/>
        <v>5914</v>
      </c>
      <c r="L24" s="24">
        <f t="shared" si="1"/>
        <v>5936</v>
      </c>
      <c r="M24" s="24">
        <f t="shared" si="2"/>
        <v>5936</v>
      </c>
      <c r="N24" s="25"/>
      <c r="O24" s="11"/>
      <c r="P24" s="11"/>
      <c r="Q24" s="11"/>
    </row>
    <row r="25" spans="1:17" ht="14.55" customHeight="1" x14ac:dyDescent="0.3">
      <c r="A25" s="51"/>
      <c r="B25" s="24"/>
      <c r="C25" s="24" t="s">
        <v>148</v>
      </c>
      <c r="D25" s="24">
        <v>6317</v>
      </c>
      <c r="E25" s="24">
        <v>866</v>
      </c>
      <c r="F25" s="24">
        <v>252</v>
      </c>
      <c r="G25" s="24">
        <v>78</v>
      </c>
      <c r="H25" s="24">
        <v>149</v>
      </c>
      <c r="I25" s="24">
        <v>111</v>
      </c>
      <c r="J25" s="24">
        <v>0</v>
      </c>
      <c r="K25" s="24">
        <f t="shared" si="0"/>
        <v>7662</v>
      </c>
      <c r="L25" s="24">
        <f t="shared" si="1"/>
        <v>7773</v>
      </c>
      <c r="M25" s="24">
        <f t="shared" si="2"/>
        <v>7773</v>
      </c>
      <c r="N25" s="25"/>
      <c r="O25" s="11"/>
      <c r="P25" s="11"/>
      <c r="Q25" s="11"/>
    </row>
    <row r="26" spans="1:17" ht="14.55" customHeight="1" x14ac:dyDescent="0.3">
      <c r="A26" s="51"/>
      <c r="B26" s="24"/>
      <c r="C26" s="24" t="s">
        <v>149</v>
      </c>
      <c r="D26" s="24">
        <v>3394</v>
      </c>
      <c r="E26" s="24">
        <v>651</v>
      </c>
      <c r="F26" s="24">
        <v>486</v>
      </c>
      <c r="G26" s="24">
        <v>1505</v>
      </c>
      <c r="H26" s="24">
        <v>19</v>
      </c>
      <c r="I26" s="24">
        <v>92</v>
      </c>
      <c r="J26" s="24">
        <v>0</v>
      </c>
      <c r="K26" s="24">
        <f t="shared" si="0"/>
        <v>6055</v>
      </c>
      <c r="L26" s="24">
        <f t="shared" si="1"/>
        <v>6147</v>
      </c>
      <c r="M26" s="24">
        <f t="shared" si="2"/>
        <v>6147</v>
      </c>
      <c r="N26" s="25"/>
      <c r="O26" s="11"/>
      <c r="P26" s="11"/>
      <c r="Q26" s="11"/>
    </row>
    <row r="27" spans="1:17" ht="14.55" customHeight="1" x14ac:dyDescent="0.3">
      <c r="A27" s="51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  <c r="O27" s="11"/>
      <c r="P27" s="11"/>
      <c r="Q27" s="11"/>
    </row>
    <row r="28" spans="1:17" ht="14.55" customHeight="1" x14ac:dyDescent="0.3">
      <c r="A28" s="51"/>
      <c r="B28" s="26"/>
      <c r="C28" s="23" t="s">
        <v>174</v>
      </c>
      <c r="D28" s="24">
        <f>SUM(D9:D26)</f>
        <v>247759</v>
      </c>
      <c r="E28" s="24">
        <f t="shared" ref="E28:I28" si="3">SUM(E9:E26)</f>
        <v>27927</v>
      </c>
      <c r="F28" s="24">
        <f t="shared" si="3"/>
        <v>9667</v>
      </c>
      <c r="G28" s="24">
        <f t="shared" si="3"/>
        <v>5980</v>
      </c>
      <c r="H28" s="24">
        <f t="shared" si="3"/>
        <v>5309</v>
      </c>
      <c r="I28" s="24">
        <f t="shared" si="3"/>
        <v>1733</v>
      </c>
      <c r="J28" s="24">
        <f>SUM(J9:J26)</f>
        <v>0</v>
      </c>
      <c r="K28" s="24">
        <f>SUM(D28:H28)</f>
        <v>296642</v>
      </c>
      <c r="L28" s="24">
        <f>K28+I28</f>
        <v>298375</v>
      </c>
      <c r="M28" s="24">
        <f>L28+J28</f>
        <v>298375</v>
      </c>
      <c r="N28" s="25"/>
      <c r="O28" s="11"/>
      <c r="P28" s="11"/>
      <c r="Q28" s="11"/>
    </row>
    <row r="29" spans="1:17" ht="14.55" customHeight="1" x14ac:dyDescent="0.3">
      <c r="A29" s="51"/>
      <c r="B29" s="26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/>
      <c r="O29" s="11"/>
      <c r="P29" s="11"/>
      <c r="Q29" s="11"/>
    </row>
    <row r="30" spans="1:17" ht="14.55" customHeight="1" x14ac:dyDescent="0.3">
      <c r="A30" s="51"/>
      <c r="B30" s="24" t="s">
        <v>175</v>
      </c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/>
      <c r="O30" s="11"/>
      <c r="P30" s="11"/>
      <c r="Q30" s="11"/>
    </row>
    <row r="31" spans="1:17" ht="14.55" customHeight="1" x14ac:dyDescent="0.3">
      <c r="A31" s="51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5"/>
      <c r="O31" s="11"/>
      <c r="P31" s="11"/>
      <c r="Q31" s="11"/>
    </row>
    <row r="32" spans="1:17" ht="14.55" customHeight="1" x14ac:dyDescent="0.3">
      <c r="A32" s="51"/>
      <c r="B32" s="24"/>
      <c r="C32" s="24" t="s">
        <v>122</v>
      </c>
      <c r="D32" s="24">
        <v>31127</v>
      </c>
      <c r="E32" s="24">
        <v>2656</v>
      </c>
      <c r="F32" s="24">
        <v>665</v>
      </c>
      <c r="G32" s="24">
        <v>409</v>
      </c>
      <c r="H32" s="24">
        <v>1267</v>
      </c>
      <c r="I32" s="24">
        <v>172</v>
      </c>
      <c r="J32" s="24">
        <v>0</v>
      </c>
      <c r="K32" s="24">
        <f t="shared" ref="K32:K49" si="4">SUM(D32:H32)</f>
        <v>36124</v>
      </c>
      <c r="L32" s="24">
        <f t="shared" ref="L32:L49" si="5">K32+I32</f>
        <v>36296</v>
      </c>
      <c r="M32" s="24">
        <f t="shared" ref="M32:M49" si="6">L32+J32</f>
        <v>36296</v>
      </c>
      <c r="N32" s="25"/>
      <c r="O32" s="11"/>
      <c r="P32" s="11"/>
      <c r="Q32" s="11"/>
    </row>
    <row r="33" spans="1:17" ht="14.55" customHeight="1" x14ac:dyDescent="0.3">
      <c r="A33" s="51"/>
      <c r="B33" s="24"/>
      <c r="C33" s="24" t="s">
        <v>133</v>
      </c>
      <c r="D33" s="24">
        <v>6640</v>
      </c>
      <c r="E33" s="24">
        <v>462</v>
      </c>
      <c r="F33" s="24">
        <v>101</v>
      </c>
      <c r="G33" s="24">
        <v>7</v>
      </c>
      <c r="H33" s="24">
        <v>188</v>
      </c>
      <c r="I33" s="24">
        <v>60</v>
      </c>
      <c r="J33" s="24">
        <v>0</v>
      </c>
      <c r="K33" s="24">
        <f t="shared" si="4"/>
        <v>7398</v>
      </c>
      <c r="L33" s="24">
        <f t="shared" si="5"/>
        <v>7458</v>
      </c>
      <c r="M33" s="24">
        <f t="shared" si="6"/>
        <v>7458</v>
      </c>
      <c r="N33" s="25"/>
      <c r="O33" s="11"/>
      <c r="P33" s="11"/>
      <c r="Q33" s="11"/>
    </row>
    <row r="34" spans="1:17" ht="14.55" customHeight="1" x14ac:dyDescent="0.3">
      <c r="A34" s="51"/>
      <c r="B34" s="24"/>
      <c r="C34" s="24" t="s">
        <v>134</v>
      </c>
      <c r="D34" s="24">
        <v>15673</v>
      </c>
      <c r="E34" s="24">
        <v>1399</v>
      </c>
      <c r="F34" s="24">
        <v>429</v>
      </c>
      <c r="G34" s="24">
        <v>104</v>
      </c>
      <c r="H34" s="24">
        <v>378</v>
      </c>
      <c r="I34" s="24">
        <v>133</v>
      </c>
      <c r="J34" s="24">
        <v>0</v>
      </c>
      <c r="K34" s="24">
        <f t="shared" si="4"/>
        <v>17983</v>
      </c>
      <c r="L34" s="24">
        <f t="shared" si="5"/>
        <v>18116</v>
      </c>
      <c r="M34" s="24">
        <f t="shared" si="6"/>
        <v>18116</v>
      </c>
      <c r="N34" s="25"/>
      <c r="O34" s="11"/>
      <c r="P34" s="11"/>
      <c r="Q34" s="11"/>
    </row>
    <row r="35" spans="1:17" ht="14.55" customHeight="1" x14ac:dyDescent="0.3">
      <c r="A35" s="51"/>
      <c r="B35" s="24"/>
      <c r="C35" s="24" t="s">
        <v>135</v>
      </c>
      <c r="D35" s="24">
        <v>5334</v>
      </c>
      <c r="E35" s="24">
        <v>589</v>
      </c>
      <c r="F35" s="24">
        <v>96</v>
      </c>
      <c r="G35" s="24">
        <v>18</v>
      </c>
      <c r="H35" s="24">
        <v>256</v>
      </c>
      <c r="I35" s="24">
        <v>108</v>
      </c>
      <c r="J35" s="24">
        <v>0</v>
      </c>
      <c r="K35" s="24">
        <f t="shared" si="4"/>
        <v>6293</v>
      </c>
      <c r="L35" s="24">
        <f t="shared" si="5"/>
        <v>6401</v>
      </c>
      <c r="M35" s="24">
        <f t="shared" si="6"/>
        <v>6401</v>
      </c>
      <c r="N35" s="25"/>
      <c r="O35" s="11"/>
      <c r="P35" s="11"/>
      <c r="Q35" s="11"/>
    </row>
    <row r="36" spans="1:17" ht="14.55" customHeight="1" x14ac:dyDescent="0.3">
      <c r="A36" s="51"/>
      <c r="B36" s="24"/>
      <c r="C36" s="24" t="s">
        <v>198</v>
      </c>
      <c r="D36" s="24">
        <v>38258</v>
      </c>
      <c r="E36" s="24">
        <v>4560</v>
      </c>
      <c r="F36" s="24">
        <v>1859</v>
      </c>
      <c r="G36" s="24">
        <v>680</v>
      </c>
      <c r="H36" s="24">
        <v>177</v>
      </c>
      <c r="I36" s="24">
        <v>78</v>
      </c>
      <c r="J36" s="24">
        <v>0</v>
      </c>
      <c r="K36" s="24">
        <f t="shared" si="4"/>
        <v>45534</v>
      </c>
      <c r="L36" s="24">
        <f t="shared" si="5"/>
        <v>45612</v>
      </c>
      <c r="M36" s="24">
        <f t="shared" si="6"/>
        <v>45612</v>
      </c>
      <c r="N36" s="25"/>
      <c r="O36" s="11"/>
      <c r="P36" s="11"/>
      <c r="Q36" s="11"/>
    </row>
    <row r="37" spans="1:17" ht="14.55" customHeight="1" x14ac:dyDescent="0.3">
      <c r="A37" s="51"/>
      <c r="B37" s="24"/>
      <c r="C37" s="24" t="s">
        <v>136</v>
      </c>
      <c r="D37" s="24">
        <v>12285</v>
      </c>
      <c r="E37" s="24">
        <v>1991</v>
      </c>
      <c r="F37" s="24">
        <v>494</v>
      </c>
      <c r="G37" s="24">
        <v>144</v>
      </c>
      <c r="H37" s="24">
        <v>237</v>
      </c>
      <c r="I37" s="24">
        <v>95</v>
      </c>
      <c r="J37" s="24">
        <v>0</v>
      </c>
      <c r="K37" s="24">
        <f t="shared" si="4"/>
        <v>15151</v>
      </c>
      <c r="L37" s="24">
        <f t="shared" si="5"/>
        <v>15246</v>
      </c>
      <c r="M37" s="24">
        <f t="shared" si="6"/>
        <v>15246</v>
      </c>
      <c r="N37" s="25"/>
      <c r="O37" s="11"/>
      <c r="P37" s="11"/>
      <c r="Q37" s="11"/>
    </row>
    <row r="38" spans="1:17" ht="14.55" customHeight="1" x14ac:dyDescent="0.3">
      <c r="A38" s="51"/>
      <c r="B38" s="24"/>
      <c r="C38" s="24" t="s">
        <v>137</v>
      </c>
      <c r="D38" s="24">
        <v>4863</v>
      </c>
      <c r="E38" s="24">
        <v>705</v>
      </c>
      <c r="F38" s="24">
        <v>130</v>
      </c>
      <c r="G38" s="24">
        <v>14</v>
      </c>
      <c r="H38" s="24">
        <v>81</v>
      </c>
      <c r="I38" s="24">
        <v>38</v>
      </c>
      <c r="J38" s="24">
        <v>0</v>
      </c>
      <c r="K38" s="24">
        <f t="shared" si="4"/>
        <v>5793</v>
      </c>
      <c r="L38" s="24">
        <f t="shared" si="5"/>
        <v>5831</v>
      </c>
      <c r="M38" s="24">
        <f t="shared" si="6"/>
        <v>5831</v>
      </c>
      <c r="N38" s="25"/>
      <c r="O38" s="11"/>
      <c r="P38" s="11"/>
      <c r="Q38" s="11"/>
    </row>
    <row r="39" spans="1:17" ht="14.55" customHeight="1" x14ac:dyDescent="0.3">
      <c r="A39" s="51"/>
      <c r="B39" s="24"/>
      <c r="C39" s="24" t="s">
        <v>138</v>
      </c>
      <c r="D39" s="24">
        <v>26399</v>
      </c>
      <c r="E39" s="24">
        <v>3394</v>
      </c>
      <c r="F39" s="24">
        <v>1277</v>
      </c>
      <c r="G39" s="24">
        <v>519</v>
      </c>
      <c r="H39" s="24">
        <v>533</v>
      </c>
      <c r="I39" s="24">
        <v>313</v>
      </c>
      <c r="J39" s="24">
        <v>0</v>
      </c>
      <c r="K39" s="24">
        <f t="shared" si="4"/>
        <v>32122</v>
      </c>
      <c r="L39" s="24">
        <f t="shared" si="5"/>
        <v>32435</v>
      </c>
      <c r="M39" s="24">
        <f t="shared" si="6"/>
        <v>32435</v>
      </c>
      <c r="N39" s="25"/>
      <c r="O39" s="11"/>
      <c r="P39" s="11"/>
      <c r="Q39" s="11"/>
    </row>
    <row r="40" spans="1:17" ht="14.55" customHeight="1" x14ac:dyDescent="0.3">
      <c r="A40" s="51"/>
      <c r="B40" s="24"/>
      <c r="C40" s="24" t="s">
        <v>139</v>
      </c>
      <c r="D40" s="24">
        <v>34632</v>
      </c>
      <c r="E40" s="24">
        <v>3423</v>
      </c>
      <c r="F40" s="24">
        <v>1615</v>
      </c>
      <c r="G40" s="24">
        <v>898</v>
      </c>
      <c r="H40" s="24">
        <v>577</v>
      </c>
      <c r="I40" s="24">
        <v>59</v>
      </c>
      <c r="J40" s="24">
        <v>0</v>
      </c>
      <c r="K40" s="24">
        <f t="shared" si="4"/>
        <v>41145</v>
      </c>
      <c r="L40" s="24">
        <f t="shared" si="5"/>
        <v>41204</v>
      </c>
      <c r="M40" s="24">
        <f t="shared" si="6"/>
        <v>41204</v>
      </c>
      <c r="N40" s="25"/>
      <c r="O40" s="11"/>
      <c r="P40" s="11"/>
      <c r="Q40" s="11"/>
    </row>
    <row r="41" spans="1:17" ht="14.55" customHeight="1" x14ac:dyDescent="0.3">
      <c r="A41" s="51"/>
      <c r="B41" s="24"/>
      <c r="C41" s="24" t="s">
        <v>141</v>
      </c>
      <c r="D41" s="24">
        <v>8108</v>
      </c>
      <c r="E41" s="24">
        <v>869</v>
      </c>
      <c r="F41" s="24">
        <v>182</v>
      </c>
      <c r="G41" s="24">
        <v>38</v>
      </c>
      <c r="H41" s="24">
        <v>62</v>
      </c>
      <c r="I41" s="24">
        <v>131</v>
      </c>
      <c r="J41" s="24">
        <v>0</v>
      </c>
      <c r="K41" s="24">
        <f t="shared" si="4"/>
        <v>9259</v>
      </c>
      <c r="L41" s="24">
        <f t="shared" si="5"/>
        <v>9390</v>
      </c>
      <c r="M41" s="24">
        <f t="shared" si="6"/>
        <v>9390</v>
      </c>
      <c r="N41" s="25"/>
      <c r="O41" s="11"/>
      <c r="P41" s="11"/>
      <c r="Q41" s="11"/>
    </row>
    <row r="42" spans="1:17" ht="14.55" customHeight="1" x14ac:dyDescent="0.3">
      <c r="A42" s="51"/>
      <c r="B42" s="24"/>
      <c r="C42" s="24" t="s">
        <v>142</v>
      </c>
      <c r="D42" s="24">
        <v>2584</v>
      </c>
      <c r="E42" s="24">
        <v>586</v>
      </c>
      <c r="F42" s="24">
        <v>159</v>
      </c>
      <c r="G42" s="24">
        <v>41</v>
      </c>
      <c r="H42" s="24">
        <v>45</v>
      </c>
      <c r="I42" s="24">
        <v>66</v>
      </c>
      <c r="J42" s="24">
        <v>0</v>
      </c>
      <c r="K42" s="24">
        <f t="shared" si="4"/>
        <v>3415</v>
      </c>
      <c r="L42" s="24">
        <f t="shared" si="5"/>
        <v>3481</v>
      </c>
      <c r="M42" s="24">
        <f t="shared" si="6"/>
        <v>3481</v>
      </c>
      <c r="N42" s="25"/>
      <c r="O42" s="11"/>
      <c r="P42" s="11"/>
      <c r="Q42" s="11"/>
    </row>
    <row r="43" spans="1:17" ht="14.55" customHeight="1" x14ac:dyDescent="0.3">
      <c r="A43" s="51"/>
      <c r="B43" s="24"/>
      <c r="C43" s="24" t="s">
        <v>143</v>
      </c>
      <c r="D43" s="24">
        <v>5392</v>
      </c>
      <c r="E43" s="24">
        <v>816</v>
      </c>
      <c r="F43" s="24">
        <v>201</v>
      </c>
      <c r="G43" s="24">
        <v>32</v>
      </c>
      <c r="H43" s="24">
        <v>102</v>
      </c>
      <c r="I43" s="24">
        <v>52</v>
      </c>
      <c r="J43" s="24">
        <v>0</v>
      </c>
      <c r="K43" s="24">
        <f t="shared" si="4"/>
        <v>6543</v>
      </c>
      <c r="L43" s="24">
        <f t="shared" si="5"/>
        <v>6595</v>
      </c>
      <c r="M43" s="24">
        <f t="shared" si="6"/>
        <v>6595</v>
      </c>
      <c r="N43" s="25"/>
      <c r="O43" s="11"/>
      <c r="P43" s="11"/>
      <c r="Q43" s="11"/>
    </row>
    <row r="44" spans="1:17" ht="14.55" customHeight="1" x14ac:dyDescent="0.3">
      <c r="A44" s="51"/>
      <c r="B44" s="24"/>
      <c r="C44" s="24" t="s">
        <v>144</v>
      </c>
      <c r="D44" s="24">
        <v>5966</v>
      </c>
      <c r="E44" s="24">
        <v>1366</v>
      </c>
      <c r="F44" s="24">
        <v>404</v>
      </c>
      <c r="G44" s="24">
        <v>78</v>
      </c>
      <c r="H44" s="24">
        <v>74</v>
      </c>
      <c r="I44" s="24">
        <v>59</v>
      </c>
      <c r="J44" s="24">
        <v>0</v>
      </c>
      <c r="K44" s="24">
        <f t="shared" si="4"/>
        <v>7888</v>
      </c>
      <c r="L44" s="24">
        <f t="shared" si="5"/>
        <v>7947</v>
      </c>
      <c r="M44" s="24">
        <f t="shared" si="6"/>
        <v>7947</v>
      </c>
      <c r="N44" s="25"/>
      <c r="O44" s="11"/>
      <c r="P44" s="11"/>
      <c r="Q44" s="11"/>
    </row>
    <row r="45" spans="1:17" ht="14.55" customHeight="1" x14ac:dyDescent="0.3">
      <c r="A45" s="51"/>
      <c r="B45" s="24"/>
      <c r="C45" s="24" t="s">
        <v>145</v>
      </c>
      <c r="D45" s="24">
        <v>22751</v>
      </c>
      <c r="E45" s="24">
        <v>3149</v>
      </c>
      <c r="F45" s="24">
        <v>1258</v>
      </c>
      <c r="G45" s="24">
        <v>844</v>
      </c>
      <c r="H45" s="24">
        <v>752</v>
      </c>
      <c r="I45" s="24">
        <v>76</v>
      </c>
      <c r="J45" s="24">
        <v>0</v>
      </c>
      <c r="K45" s="24">
        <f t="shared" si="4"/>
        <v>28754</v>
      </c>
      <c r="L45" s="24">
        <f t="shared" si="5"/>
        <v>28830</v>
      </c>
      <c r="M45" s="24">
        <f t="shared" si="6"/>
        <v>28830</v>
      </c>
      <c r="N45" s="25"/>
      <c r="O45" s="11"/>
      <c r="P45" s="11"/>
      <c r="Q45" s="11"/>
    </row>
    <row r="46" spans="1:17" ht="14.55" customHeight="1" x14ac:dyDescent="0.3">
      <c r="A46" s="51"/>
      <c r="B46" s="24"/>
      <c r="C46" s="24" t="s">
        <v>146</v>
      </c>
      <c r="D46" s="24">
        <v>7957</v>
      </c>
      <c r="E46" s="24">
        <v>859</v>
      </c>
      <c r="F46" s="24">
        <v>248</v>
      </c>
      <c r="G46" s="24">
        <v>538</v>
      </c>
      <c r="H46" s="24">
        <v>103</v>
      </c>
      <c r="I46" s="24">
        <v>48</v>
      </c>
      <c r="J46" s="24">
        <v>0</v>
      </c>
      <c r="K46" s="24">
        <f t="shared" si="4"/>
        <v>9705</v>
      </c>
      <c r="L46" s="24">
        <f t="shared" si="5"/>
        <v>9753</v>
      </c>
      <c r="M46" s="24">
        <f t="shared" si="6"/>
        <v>9753</v>
      </c>
      <c r="N46" s="25"/>
      <c r="O46" s="11"/>
      <c r="P46" s="11"/>
      <c r="Q46" s="11"/>
    </row>
    <row r="47" spans="1:17" ht="14.55" customHeight="1" x14ac:dyDescent="0.3">
      <c r="A47" s="51"/>
      <c r="B47" s="24"/>
      <c r="C47" s="24" t="s">
        <v>147</v>
      </c>
      <c r="D47" s="24">
        <v>4685</v>
      </c>
      <c r="E47" s="24">
        <v>645</v>
      </c>
      <c r="F47" s="24">
        <v>118</v>
      </c>
      <c r="G47" s="24">
        <v>7</v>
      </c>
      <c r="H47" s="24">
        <v>199</v>
      </c>
      <c r="I47" s="24">
        <v>26</v>
      </c>
      <c r="J47" s="24">
        <v>0</v>
      </c>
      <c r="K47" s="24">
        <f t="shared" si="4"/>
        <v>5654</v>
      </c>
      <c r="L47" s="24">
        <f t="shared" si="5"/>
        <v>5680</v>
      </c>
      <c r="M47" s="24">
        <f t="shared" si="6"/>
        <v>5680</v>
      </c>
      <c r="N47" s="25"/>
      <c r="O47" s="11"/>
      <c r="P47" s="11"/>
      <c r="Q47" s="11"/>
    </row>
    <row r="48" spans="1:17" ht="14.55" customHeight="1" x14ac:dyDescent="0.3">
      <c r="A48" s="51"/>
      <c r="B48" s="24"/>
      <c r="C48" s="24" t="s">
        <v>148</v>
      </c>
      <c r="D48" s="24">
        <v>6555</v>
      </c>
      <c r="E48" s="24">
        <v>862</v>
      </c>
      <c r="F48" s="24">
        <v>237</v>
      </c>
      <c r="G48" s="24">
        <v>74</v>
      </c>
      <c r="H48" s="24">
        <v>173</v>
      </c>
      <c r="I48" s="24">
        <v>186</v>
      </c>
      <c r="J48" s="24">
        <v>0</v>
      </c>
      <c r="K48" s="24">
        <f t="shared" si="4"/>
        <v>7901</v>
      </c>
      <c r="L48" s="24">
        <f t="shared" si="5"/>
        <v>8087</v>
      </c>
      <c r="M48" s="24">
        <f t="shared" si="6"/>
        <v>8087</v>
      </c>
      <c r="N48" s="25"/>
      <c r="O48" s="11"/>
      <c r="P48" s="11"/>
      <c r="Q48" s="11"/>
    </row>
    <row r="49" spans="1:17" ht="14.55" customHeight="1" x14ac:dyDescent="0.3">
      <c r="A49" s="51"/>
      <c r="B49" s="24"/>
      <c r="C49" s="24" t="s">
        <v>149</v>
      </c>
      <c r="D49" s="24">
        <v>3597</v>
      </c>
      <c r="E49" s="24">
        <v>676</v>
      </c>
      <c r="F49" s="24">
        <v>525</v>
      </c>
      <c r="G49" s="24">
        <v>1496</v>
      </c>
      <c r="H49" s="24">
        <v>15</v>
      </c>
      <c r="I49" s="24">
        <v>85</v>
      </c>
      <c r="J49" s="24">
        <v>0</v>
      </c>
      <c r="K49" s="24">
        <f t="shared" si="4"/>
        <v>6309</v>
      </c>
      <c r="L49" s="24">
        <f t="shared" si="5"/>
        <v>6394</v>
      </c>
      <c r="M49" s="24">
        <f t="shared" si="6"/>
        <v>6394</v>
      </c>
      <c r="N49" s="25"/>
      <c r="O49" s="11"/>
      <c r="P49" s="11"/>
      <c r="Q49" s="11"/>
    </row>
    <row r="50" spans="1:17" ht="14.55" customHeight="1" x14ac:dyDescent="0.3">
      <c r="A50" s="51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5"/>
      <c r="O50" s="11"/>
      <c r="P50" s="11"/>
      <c r="Q50" s="11"/>
    </row>
    <row r="51" spans="1:17" ht="14.55" customHeight="1" x14ac:dyDescent="0.3">
      <c r="A51" s="51"/>
      <c r="B51" s="24"/>
      <c r="C51" s="23" t="s">
        <v>174</v>
      </c>
      <c r="D51" s="24">
        <f>SUM(D32:D49)</f>
        <v>242806</v>
      </c>
      <c r="E51" s="24">
        <f>SUM(E32:E49)</f>
        <v>29007</v>
      </c>
      <c r="F51" s="24">
        <f t="shared" ref="F51:I51" si="7">SUM(F32:F49)</f>
        <v>9998</v>
      </c>
      <c r="G51" s="24">
        <f t="shared" si="7"/>
        <v>5941</v>
      </c>
      <c r="H51" s="24">
        <f t="shared" si="7"/>
        <v>5219</v>
      </c>
      <c r="I51" s="24">
        <f t="shared" si="7"/>
        <v>1785</v>
      </c>
      <c r="J51" s="24">
        <f>SUM(J32:J49)</f>
        <v>0</v>
      </c>
      <c r="K51" s="24">
        <f>SUM(D51:H51)</f>
        <v>292971</v>
      </c>
      <c r="L51" s="24">
        <f>K51+I51</f>
        <v>294756</v>
      </c>
      <c r="M51" s="24">
        <f>L51+J51</f>
        <v>294756</v>
      </c>
      <c r="N51" s="25"/>
      <c r="O51" s="11"/>
      <c r="P51" s="11"/>
      <c r="Q51" s="11"/>
    </row>
    <row r="52" spans="1:17" ht="14.55" customHeight="1" x14ac:dyDescent="0.3">
      <c r="A52" s="51"/>
      <c r="B52" s="24"/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67"/>
      <c r="O52" s="11"/>
      <c r="P52" s="11"/>
      <c r="Q52" s="11"/>
    </row>
    <row r="53" spans="1:17" ht="14.55" customHeight="1" x14ac:dyDescent="0.3">
      <c r="A53" s="51"/>
      <c r="B53" s="24" t="s">
        <v>176</v>
      </c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67"/>
      <c r="O53" s="11"/>
      <c r="P53" s="11"/>
      <c r="Q53" s="11"/>
    </row>
    <row r="54" spans="1:17" ht="14.55" customHeight="1" x14ac:dyDescent="0.3">
      <c r="A54" s="51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67"/>
      <c r="O54" s="11"/>
      <c r="P54" s="11"/>
      <c r="Q54" s="11"/>
    </row>
    <row r="55" spans="1:17" ht="14.55" customHeight="1" x14ac:dyDescent="0.3">
      <c r="A55" s="51"/>
      <c r="B55" s="24"/>
      <c r="C55" s="24" t="s">
        <v>122</v>
      </c>
      <c r="D55" s="24">
        <f>D9+D32</f>
        <v>60854</v>
      </c>
      <c r="E55" s="24">
        <f t="shared" ref="E55:I55" si="8">E9+E32</f>
        <v>5183</v>
      </c>
      <c r="F55" s="24">
        <f t="shared" si="8"/>
        <v>1146</v>
      </c>
      <c r="G55" s="24">
        <f t="shared" si="8"/>
        <v>860</v>
      </c>
      <c r="H55" s="24">
        <f t="shared" si="8"/>
        <v>2607</v>
      </c>
      <c r="I55" s="24">
        <f t="shared" si="8"/>
        <v>395</v>
      </c>
      <c r="J55" s="24">
        <f t="shared" ref="J55:J72" si="9">J9+J32</f>
        <v>0</v>
      </c>
      <c r="K55" s="24">
        <f t="shared" ref="K55:K72" si="10">SUM(D55:H55)</f>
        <v>70650</v>
      </c>
      <c r="L55" s="24">
        <f t="shared" ref="L55:L72" si="11">K55+I55</f>
        <v>71045</v>
      </c>
      <c r="M55" s="24">
        <f t="shared" ref="M55:M72" si="12">L55+J55</f>
        <v>71045</v>
      </c>
      <c r="N55" s="25"/>
      <c r="O55" s="11"/>
      <c r="P55" s="11"/>
      <c r="Q55" s="11"/>
    </row>
    <row r="56" spans="1:17" ht="14.55" customHeight="1" x14ac:dyDescent="0.3">
      <c r="A56" s="51"/>
      <c r="B56" s="24"/>
      <c r="C56" s="24" t="s">
        <v>133</v>
      </c>
      <c r="D56" s="24">
        <f t="shared" ref="D56:I56" si="13">D10+D33</f>
        <v>13317</v>
      </c>
      <c r="E56" s="24">
        <f t="shared" si="13"/>
        <v>976</v>
      </c>
      <c r="F56" s="24">
        <f t="shared" si="13"/>
        <v>202</v>
      </c>
      <c r="G56" s="24">
        <f t="shared" si="13"/>
        <v>14</v>
      </c>
      <c r="H56" s="24">
        <f t="shared" si="13"/>
        <v>459</v>
      </c>
      <c r="I56" s="24">
        <f t="shared" si="13"/>
        <v>117</v>
      </c>
      <c r="J56" s="24">
        <f t="shared" si="9"/>
        <v>0</v>
      </c>
      <c r="K56" s="24">
        <f t="shared" si="10"/>
        <v>14968</v>
      </c>
      <c r="L56" s="24">
        <f t="shared" si="11"/>
        <v>15085</v>
      </c>
      <c r="M56" s="24">
        <f t="shared" si="12"/>
        <v>15085</v>
      </c>
      <c r="N56" s="25"/>
      <c r="O56" s="11"/>
      <c r="P56" s="11"/>
      <c r="Q56" s="11"/>
    </row>
    <row r="57" spans="1:17" ht="14.55" customHeight="1" x14ac:dyDescent="0.3">
      <c r="A57" s="51"/>
      <c r="B57" s="24"/>
      <c r="C57" s="24" t="s">
        <v>134</v>
      </c>
      <c r="D57" s="24">
        <f t="shared" ref="D57:I57" si="14">D11+D34</f>
        <v>32240</v>
      </c>
      <c r="E57" s="24">
        <f t="shared" si="14"/>
        <v>2759</v>
      </c>
      <c r="F57" s="24">
        <f t="shared" si="14"/>
        <v>761</v>
      </c>
      <c r="G57" s="24">
        <f t="shared" si="14"/>
        <v>219</v>
      </c>
      <c r="H57" s="24">
        <f t="shared" si="14"/>
        <v>746</v>
      </c>
      <c r="I57" s="24">
        <f t="shared" si="14"/>
        <v>240</v>
      </c>
      <c r="J57" s="24">
        <f t="shared" si="9"/>
        <v>0</v>
      </c>
      <c r="K57" s="24">
        <f t="shared" si="10"/>
        <v>36725</v>
      </c>
      <c r="L57" s="24">
        <f t="shared" si="11"/>
        <v>36965</v>
      </c>
      <c r="M57" s="24">
        <f t="shared" si="12"/>
        <v>36965</v>
      </c>
      <c r="N57" s="25"/>
      <c r="O57" s="11"/>
      <c r="P57" s="11"/>
      <c r="Q57" s="11"/>
    </row>
    <row r="58" spans="1:17" ht="14.55" customHeight="1" x14ac:dyDescent="0.3">
      <c r="A58" s="51"/>
      <c r="B58" s="24"/>
      <c r="C58" s="24" t="s">
        <v>135</v>
      </c>
      <c r="D58" s="24">
        <f t="shared" ref="D58:I58" si="15">D12+D35</f>
        <v>10110</v>
      </c>
      <c r="E58" s="24">
        <f t="shared" si="15"/>
        <v>1124</v>
      </c>
      <c r="F58" s="24">
        <f t="shared" si="15"/>
        <v>200</v>
      </c>
      <c r="G58" s="24">
        <f t="shared" si="15"/>
        <v>25</v>
      </c>
      <c r="H58" s="24">
        <f t="shared" si="15"/>
        <v>499</v>
      </c>
      <c r="I58" s="24">
        <f t="shared" si="15"/>
        <v>182</v>
      </c>
      <c r="J58" s="24">
        <f t="shared" si="9"/>
        <v>0</v>
      </c>
      <c r="K58" s="24">
        <f t="shared" si="10"/>
        <v>11958</v>
      </c>
      <c r="L58" s="24">
        <f t="shared" si="11"/>
        <v>12140</v>
      </c>
      <c r="M58" s="24">
        <f t="shared" si="12"/>
        <v>12140</v>
      </c>
      <c r="N58" s="25"/>
      <c r="O58" s="11"/>
      <c r="P58" s="11"/>
      <c r="Q58" s="11"/>
    </row>
    <row r="59" spans="1:17" ht="14.55" customHeight="1" x14ac:dyDescent="0.3">
      <c r="A59" s="51"/>
      <c r="B59" s="24"/>
      <c r="C59" s="24" t="s">
        <v>198</v>
      </c>
      <c r="D59" s="24">
        <f t="shared" ref="D59:I59" si="16">D13+D36</f>
        <v>78858</v>
      </c>
      <c r="E59" s="24">
        <f t="shared" si="16"/>
        <v>9007</v>
      </c>
      <c r="F59" s="24">
        <f t="shared" si="16"/>
        <v>3901</v>
      </c>
      <c r="G59" s="24">
        <f t="shared" si="16"/>
        <v>1470</v>
      </c>
      <c r="H59" s="24">
        <f t="shared" si="16"/>
        <v>384</v>
      </c>
      <c r="I59" s="24">
        <f t="shared" si="16"/>
        <v>159</v>
      </c>
      <c r="J59" s="24">
        <f t="shared" si="9"/>
        <v>0</v>
      </c>
      <c r="K59" s="24">
        <f t="shared" si="10"/>
        <v>93620</v>
      </c>
      <c r="L59" s="24">
        <f t="shared" si="11"/>
        <v>93779</v>
      </c>
      <c r="M59" s="24">
        <f t="shared" si="12"/>
        <v>93779</v>
      </c>
      <c r="N59" s="25"/>
      <c r="O59" s="11"/>
      <c r="P59" s="11"/>
      <c r="Q59" s="11"/>
    </row>
    <row r="60" spans="1:17" ht="14.55" customHeight="1" x14ac:dyDescent="0.3">
      <c r="A60" s="51"/>
      <c r="B60" s="24"/>
      <c r="C60" s="24" t="s">
        <v>136</v>
      </c>
      <c r="D60" s="24">
        <f t="shared" ref="D60:I60" si="17">D14+D37</f>
        <v>24676</v>
      </c>
      <c r="E60" s="24">
        <f t="shared" si="17"/>
        <v>3757</v>
      </c>
      <c r="F60" s="24">
        <f t="shared" si="17"/>
        <v>971</v>
      </c>
      <c r="G60" s="24">
        <f t="shared" si="17"/>
        <v>286</v>
      </c>
      <c r="H60" s="24">
        <f t="shared" si="17"/>
        <v>453</v>
      </c>
      <c r="I60" s="24">
        <f t="shared" si="17"/>
        <v>191</v>
      </c>
      <c r="J60" s="24">
        <f t="shared" si="9"/>
        <v>0</v>
      </c>
      <c r="K60" s="24">
        <f t="shared" si="10"/>
        <v>30143</v>
      </c>
      <c r="L60" s="24">
        <f t="shared" si="11"/>
        <v>30334</v>
      </c>
      <c r="M60" s="24">
        <f t="shared" si="12"/>
        <v>30334</v>
      </c>
      <c r="N60" s="25"/>
      <c r="O60" s="11"/>
      <c r="P60" s="11"/>
      <c r="Q60" s="11"/>
    </row>
    <row r="61" spans="1:17" ht="14.55" customHeight="1" x14ac:dyDescent="0.3">
      <c r="A61" s="51"/>
      <c r="B61" s="24"/>
      <c r="C61" s="24" t="s">
        <v>137</v>
      </c>
      <c r="D61" s="24">
        <f t="shared" ref="D61:I61" si="18">D15+D38</f>
        <v>8946</v>
      </c>
      <c r="E61" s="24">
        <f t="shared" si="18"/>
        <v>1318</v>
      </c>
      <c r="F61" s="24">
        <f t="shared" si="18"/>
        <v>249</v>
      </c>
      <c r="G61" s="24">
        <f t="shared" si="18"/>
        <v>27</v>
      </c>
      <c r="H61" s="24">
        <f t="shared" si="18"/>
        <v>140</v>
      </c>
      <c r="I61" s="24">
        <f t="shared" si="18"/>
        <v>77</v>
      </c>
      <c r="J61" s="24">
        <f t="shared" si="9"/>
        <v>0</v>
      </c>
      <c r="K61" s="24">
        <f t="shared" si="10"/>
        <v>10680</v>
      </c>
      <c r="L61" s="24">
        <f t="shared" si="11"/>
        <v>10757</v>
      </c>
      <c r="M61" s="24">
        <f t="shared" si="12"/>
        <v>10757</v>
      </c>
      <c r="N61" s="25"/>
      <c r="O61" s="11"/>
      <c r="P61" s="11"/>
      <c r="Q61" s="11"/>
    </row>
    <row r="62" spans="1:17" ht="14.55" customHeight="1" x14ac:dyDescent="0.3">
      <c r="A62" s="51"/>
      <c r="B62" s="24"/>
      <c r="C62" s="24" t="s">
        <v>138</v>
      </c>
      <c r="D62" s="24">
        <f t="shared" ref="D62:I62" si="19">D16+D39</f>
        <v>54859</v>
      </c>
      <c r="E62" s="24">
        <f t="shared" si="19"/>
        <v>6413</v>
      </c>
      <c r="F62" s="24">
        <f t="shared" si="19"/>
        <v>2547</v>
      </c>
      <c r="G62" s="24">
        <f t="shared" si="19"/>
        <v>1111</v>
      </c>
      <c r="H62" s="24">
        <f t="shared" si="19"/>
        <v>1128</v>
      </c>
      <c r="I62" s="24">
        <f t="shared" si="19"/>
        <v>587</v>
      </c>
      <c r="J62" s="24">
        <f t="shared" si="9"/>
        <v>0</v>
      </c>
      <c r="K62" s="24">
        <f t="shared" si="10"/>
        <v>66058</v>
      </c>
      <c r="L62" s="24">
        <f t="shared" si="11"/>
        <v>66645</v>
      </c>
      <c r="M62" s="24">
        <f t="shared" si="12"/>
        <v>66645</v>
      </c>
      <c r="N62" s="25"/>
      <c r="O62" s="11"/>
      <c r="P62" s="11"/>
      <c r="Q62" s="11"/>
    </row>
    <row r="63" spans="1:17" ht="14.55" customHeight="1" x14ac:dyDescent="0.3">
      <c r="A63" s="51"/>
      <c r="B63" s="24"/>
      <c r="C63" s="24" t="s">
        <v>139</v>
      </c>
      <c r="D63" s="24">
        <f t="shared" ref="D63:I63" si="20">D17+D40</f>
        <v>68271</v>
      </c>
      <c r="E63" s="24">
        <f t="shared" si="20"/>
        <v>6707</v>
      </c>
      <c r="F63" s="24">
        <f t="shared" si="20"/>
        <v>2937</v>
      </c>
      <c r="G63" s="24">
        <f t="shared" si="20"/>
        <v>1752</v>
      </c>
      <c r="H63" s="24">
        <f t="shared" si="20"/>
        <v>1170</v>
      </c>
      <c r="I63" s="24">
        <f t="shared" si="20"/>
        <v>141</v>
      </c>
      <c r="J63" s="24">
        <f t="shared" si="9"/>
        <v>0</v>
      </c>
      <c r="K63" s="24">
        <f t="shared" si="10"/>
        <v>80837</v>
      </c>
      <c r="L63" s="24">
        <f t="shared" si="11"/>
        <v>80978</v>
      </c>
      <c r="M63" s="24">
        <f t="shared" si="12"/>
        <v>80978</v>
      </c>
      <c r="N63" s="25"/>
      <c r="O63" s="11"/>
      <c r="P63" s="11"/>
      <c r="Q63" s="11"/>
    </row>
    <row r="64" spans="1:17" ht="14.55" customHeight="1" x14ac:dyDescent="0.3">
      <c r="A64" s="51"/>
      <c r="B64" s="24"/>
      <c r="C64" s="24" t="s">
        <v>322</v>
      </c>
      <c r="D64" s="24">
        <f>D18+D41</f>
        <v>18439</v>
      </c>
      <c r="E64" s="24">
        <f t="shared" ref="E64:I64" si="21">E18+E41</f>
        <v>1956</v>
      </c>
      <c r="F64" s="24">
        <f t="shared" si="21"/>
        <v>416</v>
      </c>
      <c r="G64" s="24">
        <f t="shared" si="21"/>
        <v>83</v>
      </c>
      <c r="H64" s="24">
        <f t="shared" si="21"/>
        <v>62</v>
      </c>
      <c r="I64" s="24">
        <f t="shared" si="21"/>
        <v>265</v>
      </c>
      <c r="J64" s="24">
        <f t="shared" si="9"/>
        <v>0</v>
      </c>
      <c r="K64" s="24">
        <f t="shared" si="10"/>
        <v>20956</v>
      </c>
      <c r="L64" s="24">
        <f t="shared" si="11"/>
        <v>21221</v>
      </c>
      <c r="M64" s="24">
        <f t="shared" si="12"/>
        <v>21221</v>
      </c>
      <c r="N64" s="25"/>
      <c r="O64" s="11"/>
      <c r="P64" s="11"/>
      <c r="Q64" s="11"/>
    </row>
    <row r="65" spans="1:17" ht="14.55" customHeight="1" x14ac:dyDescent="0.3">
      <c r="A65" s="51"/>
      <c r="B65" s="24"/>
      <c r="C65" s="24" t="s">
        <v>142</v>
      </c>
      <c r="D65" s="24">
        <f>D19+D42</f>
        <v>4472</v>
      </c>
      <c r="E65" s="24">
        <f t="shared" ref="E65:I65" si="22">E19+E42</f>
        <v>1030</v>
      </c>
      <c r="F65" s="24">
        <f>F19+F42</f>
        <v>290</v>
      </c>
      <c r="G65" s="24">
        <f t="shared" si="22"/>
        <v>71</v>
      </c>
      <c r="H65" s="24">
        <f t="shared" si="22"/>
        <v>75</v>
      </c>
      <c r="I65" s="24">
        <f t="shared" si="22"/>
        <v>131</v>
      </c>
      <c r="J65" s="24">
        <f t="shared" si="9"/>
        <v>0</v>
      </c>
      <c r="K65" s="24">
        <f t="shared" si="10"/>
        <v>5938</v>
      </c>
      <c r="L65" s="24">
        <f t="shared" si="11"/>
        <v>6069</v>
      </c>
      <c r="M65" s="24">
        <f t="shared" si="12"/>
        <v>6069</v>
      </c>
      <c r="N65" s="25"/>
      <c r="O65" s="11"/>
      <c r="P65" s="11"/>
      <c r="Q65" s="11"/>
    </row>
    <row r="66" spans="1:17" ht="14.55" customHeight="1" x14ac:dyDescent="0.3">
      <c r="A66" s="51"/>
      <c r="B66" s="24"/>
      <c r="C66" s="24" t="s">
        <v>143</v>
      </c>
      <c r="D66" s="24">
        <f t="shared" ref="D66:I66" si="23">D20+D43</f>
        <v>11292</v>
      </c>
      <c r="E66" s="24">
        <f t="shared" si="23"/>
        <v>1778</v>
      </c>
      <c r="F66" s="24">
        <f t="shared" si="23"/>
        <v>406</v>
      </c>
      <c r="G66" s="24">
        <f t="shared" si="23"/>
        <v>59</v>
      </c>
      <c r="H66" s="24">
        <f t="shared" si="23"/>
        <v>216</v>
      </c>
      <c r="I66" s="24">
        <f t="shared" si="23"/>
        <v>124</v>
      </c>
      <c r="J66" s="24">
        <f t="shared" si="9"/>
        <v>0</v>
      </c>
      <c r="K66" s="24">
        <f t="shared" si="10"/>
        <v>13751</v>
      </c>
      <c r="L66" s="24">
        <f t="shared" si="11"/>
        <v>13875</v>
      </c>
      <c r="M66" s="24">
        <f t="shared" si="12"/>
        <v>13875</v>
      </c>
      <c r="N66" s="25"/>
      <c r="O66" s="11"/>
      <c r="P66" s="11"/>
      <c r="Q66" s="11"/>
    </row>
    <row r="67" spans="1:17" ht="14.55" customHeight="1" x14ac:dyDescent="0.3">
      <c r="A67" s="51"/>
      <c r="B67" s="24"/>
      <c r="C67" s="24" t="s">
        <v>144</v>
      </c>
      <c r="D67" s="24">
        <f t="shared" ref="D67:I67" si="24">D21+D44</f>
        <v>11534</v>
      </c>
      <c r="E67" s="24">
        <f t="shared" si="24"/>
        <v>2643</v>
      </c>
      <c r="F67" s="24">
        <f t="shared" si="24"/>
        <v>799</v>
      </c>
      <c r="G67" s="24">
        <f t="shared" si="24"/>
        <v>138</v>
      </c>
      <c r="H67" s="24">
        <f t="shared" si="24"/>
        <v>151</v>
      </c>
      <c r="I67" s="24">
        <f t="shared" si="24"/>
        <v>119</v>
      </c>
      <c r="J67" s="24">
        <f t="shared" si="9"/>
        <v>0</v>
      </c>
      <c r="K67" s="24">
        <f t="shared" si="10"/>
        <v>15265</v>
      </c>
      <c r="L67" s="24">
        <f t="shared" si="11"/>
        <v>15384</v>
      </c>
      <c r="M67" s="24">
        <f t="shared" si="12"/>
        <v>15384</v>
      </c>
      <c r="N67" s="25"/>
      <c r="O67" s="11"/>
      <c r="P67" s="11"/>
      <c r="Q67" s="11"/>
    </row>
    <row r="68" spans="1:17" ht="14.55" customHeight="1" x14ac:dyDescent="0.3">
      <c r="A68" s="51"/>
      <c r="B68" s="24"/>
      <c r="C68" s="24" t="s">
        <v>145</v>
      </c>
      <c r="D68" s="24">
        <f t="shared" ref="D68:I68" si="25">D22+D45</f>
        <v>46835</v>
      </c>
      <c r="E68" s="24">
        <f t="shared" si="25"/>
        <v>6243</v>
      </c>
      <c r="F68" s="24">
        <f t="shared" si="25"/>
        <v>2471</v>
      </c>
      <c r="G68" s="24">
        <f t="shared" si="25"/>
        <v>1602</v>
      </c>
      <c r="H68" s="24">
        <f t="shared" si="25"/>
        <v>1461</v>
      </c>
      <c r="I68" s="24">
        <f t="shared" si="25"/>
        <v>185</v>
      </c>
      <c r="J68" s="24">
        <f t="shared" si="9"/>
        <v>0</v>
      </c>
      <c r="K68" s="24">
        <f t="shared" si="10"/>
        <v>58612</v>
      </c>
      <c r="L68" s="24">
        <f t="shared" si="11"/>
        <v>58797</v>
      </c>
      <c r="M68" s="24">
        <f t="shared" si="12"/>
        <v>58797</v>
      </c>
      <c r="N68" s="25"/>
      <c r="O68" s="11"/>
      <c r="P68" s="11"/>
      <c r="Q68" s="11"/>
    </row>
    <row r="69" spans="1:17" ht="14.55" customHeight="1" x14ac:dyDescent="0.3">
      <c r="A69" s="51"/>
      <c r="B69" s="24"/>
      <c r="C69" s="24" t="s">
        <v>146</v>
      </c>
      <c r="D69" s="24">
        <f t="shared" ref="D69:I69" si="26">D23+D46</f>
        <v>16448</v>
      </c>
      <c r="E69" s="24">
        <f t="shared" si="26"/>
        <v>1662</v>
      </c>
      <c r="F69" s="24">
        <f t="shared" si="26"/>
        <v>583</v>
      </c>
      <c r="G69" s="24">
        <f t="shared" si="26"/>
        <v>1043</v>
      </c>
      <c r="H69" s="24">
        <f t="shared" si="26"/>
        <v>221</v>
      </c>
      <c r="I69" s="24">
        <f t="shared" si="26"/>
        <v>83</v>
      </c>
      <c r="J69" s="24">
        <f t="shared" si="9"/>
        <v>0</v>
      </c>
      <c r="K69" s="24">
        <f t="shared" si="10"/>
        <v>19957</v>
      </c>
      <c r="L69" s="24">
        <f t="shared" si="11"/>
        <v>20040</v>
      </c>
      <c r="M69" s="24">
        <f t="shared" si="12"/>
        <v>20040</v>
      </c>
      <c r="N69" s="25"/>
      <c r="O69" s="11"/>
      <c r="P69" s="11"/>
      <c r="Q69" s="11"/>
    </row>
    <row r="70" spans="1:17" ht="14.55" customHeight="1" x14ac:dyDescent="0.3">
      <c r="A70" s="51"/>
      <c r="B70" s="24"/>
      <c r="C70" s="24" t="s">
        <v>147</v>
      </c>
      <c r="D70" s="24">
        <f t="shared" ref="D70:I70" si="27">D24+D47</f>
        <v>9551</v>
      </c>
      <c r="E70" s="24">
        <f t="shared" si="27"/>
        <v>1323</v>
      </c>
      <c r="F70" s="24">
        <f t="shared" si="27"/>
        <v>286</v>
      </c>
      <c r="G70" s="24">
        <f t="shared" si="27"/>
        <v>8</v>
      </c>
      <c r="H70" s="24">
        <f t="shared" si="27"/>
        <v>400</v>
      </c>
      <c r="I70" s="24">
        <f t="shared" si="27"/>
        <v>48</v>
      </c>
      <c r="J70" s="24">
        <f t="shared" si="9"/>
        <v>0</v>
      </c>
      <c r="K70" s="24">
        <f t="shared" si="10"/>
        <v>11568</v>
      </c>
      <c r="L70" s="24">
        <f t="shared" si="11"/>
        <v>11616</v>
      </c>
      <c r="M70" s="24">
        <f t="shared" si="12"/>
        <v>11616</v>
      </c>
      <c r="N70" s="25"/>
      <c r="O70" s="11"/>
      <c r="P70" s="11"/>
      <c r="Q70" s="11"/>
    </row>
    <row r="71" spans="1:17" ht="14.55" customHeight="1" x14ac:dyDescent="0.3">
      <c r="A71" s="51"/>
      <c r="B71" s="24"/>
      <c r="C71" s="24" t="s">
        <v>148</v>
      </c>
      <c r="D71" s="24">
        <f t="shared" ref="D71:I71" si="28">D25+D48</f>
        <v>12872</v>
      </c>
      <c r="E71" s="24">
        <f t="shared" si="28"/>
        <v>1728</v>
      </c>
      <c r="F71" s="24">
        <f t="shared" si="28"/>
        <v>489</v>
      </c>
      <c r="G71" s="24">
        <f t="shared" si="28"/>
        <v>152</v>
      </c>
      <c r="H71" s="24">
        <f t="shared" si="28"/>
        <v>322</v>
      </c>
      <c r="I71" s="24">
        <f t="shared" si="28"/>
        <v>297</v>
      </c>
      <c r="J71" s="24">
        <f t="shared" si="9"/>
        <v>0</v>
      </c>
      <c r="K71" s="24">
        <f t="shared" si="10"/>
        <v>15563</v>
      </c>
      <c r="L71" s="24">
        <f t="shared" si="11"/>
        <v>15860</v>
      </c>
      <c r="M71" s="24">
        <f t="shared" si="12"/>
        <v>15860</v>
      </c>
      <c r="N71" s="25"/>
      <c r="O71" s="11"/>
      <c r="P71" s="11"/>
      <c r="Q71" s="11"/>
    </row>
    <row r="72" spans="1:17" ht="14.55" customHeight="1" x14ac:dyDescent="0.3">
      <c r="A72" s="51"/>
      <c r="B72" s="24"/>
      <c r="C72" s="24" t="s">
        <v>149</v>
      </c>
      <c r="D72" s="24">
        <f t="shared" ref="D72:I72" si="29">D26+D49</f>
        <v>6991</v>
      </c>
      <c r="E72" s="24">
        <f t="shared" si="29"/>
        <v>1327</v>
      </c>
      <c r="F72" s="24">
        <f t="shared" si="29"/>
        <v>1011</v>
      </c>
      <c r="G72" s="24">
        <f t="shared" si="29"/>
        <v>3001</v>
      </c>
      <c r="H72" s="24">
        <f t="shared" si="29"/>
        <v>34</v>
      </c>
      <c r="I72" s="24">
        <f t="shared" si="29"/>
        <v>177</v>
      </c>
      <c r="J72" s="24">
        <f t="shared" si="9"/>
        <v>0</v>
      </c>
      <c r="K72" s="24">
        <f t="shared" si="10"/>
        <v>12364</v>
      </c>
      <c r="L72" s="24">
        <f t="shared" si="11"/>
        <v>12541</v>
      </c>
      <c r="M72" s="24">
        <f t="shared" si="12"/>
        <v>12541</v>
      </c>
      <c r="N72" s="25"/>
      <c r="O72" s="11"/>
      <c r="P72" s="11"/>
      <c r="Q72" s="11"/>
    </row>
    <row r="73" spans="1:17" ht="14.55" customHeight="1" x14ac:dyDescent="0.3">
      <c r="A73" s="51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5"/>
      <c r="O73" s="11"/>
      <c r="P73" s="11"/>
      <c r="Q73" s="11"/>
    </row>
    <row r="74" spans="1:17" ht="14.55" customHeight="1" x14ac:dyDescent="0.3">
      <c r="A74" s="51"/>
      <c r="B74" s="24"/>
      <c r="C74" s="23" t="s">
        <v>174</v>
      </c>
      <c r="D74" s="24">
        <f>SUM(D55:D72)</f>
        <v>490565</v>
      </c>
      <c r="E74" s="24">
        <f>SUM(E55:E72)</f>
        <v>56934</v>
      </c>
      <c r="F74" s="24">
        <f t="shared" ref="F74:I74" si="30">SUM(F55:F72)</f>
        <v>19665</v>
      </c>
      <c r="G74" s="24">
        <f t="shared" si="30"/>
        <v>11921</v>
      </c>
      <c r="H74" s="24">
        <f t="shared" si="30"/>
        <v>10528</v>
      </c>
      <c r="I74" s="24">
        <f t="shared" si="30"/>
        <v>3518</v>
      </c>
      <c r="J74" s="24">
        <f>SUM(J55:J72)</f>
        <v>0</v>
      </c>
      <c r="K74" s="24">
        <f>SUM(D74:H74)</f>
        <v>589613</v>
      </c>
      <c r="L74" s="24">
        <f>K74+I74</f>
        <v>593131</v>
      </c>
      <c r="M74" s="24">
        <f>L74+J74</f>
        <v>593131</v>
      </c>
      <c r="N74" s="25"/>
      <c r="O74" s="11"/>
      <c r="P74" s="11"/>
      <c r="Q74" s="11"/>
    </row>
    <row r="75" spans="1:17" ht="14.55" customHeight="1" thickBot="1" x14ac:dyDescent="0.35">
      <c r="A75" s="30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3"/>
      <c r="O75" s="11"/>
      <c r="P75" s="11"/>
      <c r="Q75" s="11"/>
    </row>
    <row r="76" spans="1:17" ht="14.55" customHeight="1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4.55" customHeight="1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4.55" customHeight="1" thickBot="1" x14ac:dyDescent="0.35">
      <c r="O78" s="11"/>
      <c r="P78" s="11"/>
      <c r="Q78" s="11"/>
    </row>
    <row r="79" spans="1:17" ht="14.55" customHeight="1" x14ac:dyDescent="0.3">
      <c r="A79" s="18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1"/>
      <c r="O79" s="11"/>
      <c r="P79" s="11"/>
      <c r="Q79" s="11"/>
    </row>
    <row r="80" spans="1:17" ht="14.55" customHeight="1" x14ac:dyDescent="0.3">
      <c r="A80" s="51"/>
      <c r="B80" s="23" t="s">
        <v>309</v>
      </c>
      <c r="C80" s="23"/>
      <c r="D80" s="24"/>
      <c r="E80" s="24"/>
      <c r="F80" s="24" t="s">
        <v>249</v>
      </c>
      <c r="G80" s="24"/>
      <c r="H80" s="24"/>
      <c r="I80" s="24"/>
      <c r="J80" s="24"/>
      <c r="K80" s="24"/>
      <c r="L80" s="24"/>
      <c r="M80" s="24"/>
      <c r="N80" s="67"/>
      <c r="O80" s="24"/>
      <c r="P80" s="11"/>
      <c r="Q80" s="11"/>
    </row>
    <row r="81" spans="1:17" ht="14.55" customHeight="1" x14ac:dyDescent="0.3">
      <c r="A81" s="51"/>
      <c r="B81" s="24"/>
      <c r="C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67"/>
      <c r="O81" s="24"/>
      <c r="P81" s="11"/>
      <c r="Q81" s="11"/>
    </row>
    <row r="82" spans="1:17" ht="14.55" customHeight="1" x14ac:dyDescent="0.3">
      <c r="A82" s="51"/>
      <c r="B82" s="24" t="s">
        <v>327</v>
      </c>
      <c r="C82" s="23"/>
      <c r="D82" s="24"/>
      <c r="E82" s="24"/>
      <c r="F82" s="24"/>
      <c r="G82" s="24"/>
      <c r="H82" s="24"/>
      <c r="I82" s="24"/>
      <c r="J82" s="11"/>
      <c r="K82" s="24"/>
      <c r="L82" s="24"/>
      <c r="M82" s="24"/>
      <c r="N82" s="67"/>
      <c r="O82" s="24"/>
      <c r="P82" s="11"/>
      <c r="Q82" s="11"/>
    </row>
    <row r="83" spans="1:17" ht="14.55" customHeight="1" x14ac:dyDescent="0.3">
      <c r="A83" s="51"/>
      <c r="B83" s="24"/>
      <c r="C83" s="23"/>
      <c r="D83" s="24"/>
      <c r="E83" s="24"/>
      <c r="F83" s="24"/>
      <c r="G83" s="24"/>
      <c r="H83" s="24"/>
      <c r="I83" s="24"/>
      <c r="J83" s="11"/>
      <c r="K83" s="24"/>
      <c r="L83" s="24"/>
      <c r="M83" s="24"/>
      <c r="N83" s="67"/>
      <c r="O83" s="24"/>
      <c r="P83" s="11"/>
      <c r="Q83" s="11"/>
    </row>
    <row r="84" spans="1:17" ht="14.55" customHeight="1" x14ac:dyDescent="0.3">
      <c r="A84" s="51"/>
      <c r="B84" s="26"/>
      <c r="C84" s="23"/>
      <c r="D84" s="27" t="s">
        <v>161</v>
      </c>
      <c r="E84" s="27" t="s">
        <v>162</v>
      </c>
      <c r="F84" s="27" t="s">
        <v>163</v>
      </c>
      <c r="G84" s="27" t="s">
        <v>164</v>
      </c>
      <c r="H84" s="27" t="s">
        <v>165</v>
      </c>
      <c r="I84" s="27" t="s">
        <v>166</v>
      </c>
      <c r="J84" s="27" t="s">
        <v>167</v>
      </c>
      <c r="K84" s="27" t="s">
        <v>178</v>
      </c>
      <c r="L84" s="27" t="s">
        <v>179</v>
      </c>
      <c r="M84" s="27" t="s">
        <v>180</v>
      </c>
      <c r="N84" s="25"/>
      <c r="O84" s="24"/>
      <c r="P84" s="11"/>
      <c r="Q84" s="11"/>
    </row>
    <row r="85" spans="1:17" ht="14.55" customHeight="1" x14ac:dyDescent="0.3">
      <c r="A85" s="51"/>
      <c r="B85" s="24" t="s">
        <v>250</v>
      </c>
      <c r="C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5"/>
      <c r="O85" s="24"/>
      <c r="P85" s="11"/>
      <c r="Q85" s="11"/>
    </row>
    <row r="86" spans="1:17" ht="14.55" customHeight="1" x14ac:dyDescent="0.3">
      <c r="A86" s="51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5"/>
      <c r="O86" s="24"/>
      <c r="P86" s="11"/>
      <c r="Q86" s="11"/>
    </row>
    <row r="87" spans="1:17" ht="14.55" customHeight="1" x14ac:dyDescent="0.3">
      <c r="A87" s="51"/>
      <c r="B87" s="24"/>
      <c r="C87" s="24" t="s">
        <v>198</v>
      </c>
      <c r="D87" s="24">
        <v>50218</v>
      </c>
      <c r="E87" s="24">
        <v>6980</v>
      </c>
      <c r="F87" s="24">
        <v>1622</v>
      </c>
      <c r="G87" s="24">
        <v>832</v>
      </c>
      <c r="H87" s="24">
        <v>399</v>
      </c>
      <c r="I87" s="24">
        <v>143</v>
      </c>
      <c r="J87" s="24">
        <v>0</v>
      </c>
      <c r="K87" s="24">
        <f t="shared" ref="K87:K92" si="31">SUM(D87:H87)</f>
        <v>60051</v>
      </c>
      <c r="L87" s="24">
        <f t="shared" ref="L87:M92" si="32">K87+I87</f>
        <v>60194</v>
      </c>
      <c r="M87" s="24">
        <f t="shared" si="32"/>
        <v>60194</v>
      </c>
      <c r="N87" s="25"/>
      <c r="O87" s="11"/>
      <c r="P87" s="11"/>
      <c r="Q87" s="11"/>
    </row>
    <row r="88" spans="1:17" ht="14.55" customHeight="1" x14ac:dyDescent="0.3">
      <c r="A88" s="51"/>
      <c r="B88" s="24"/>
      <c r="C88" s="24" t="s">
        <v>31</v>
      </c>
      <c r="D88" s="24">
        <v>2566</v>
      </c>
      <c r="E88" s="24">
        <v>256</v>
      </c>
      <c r="F88" s="24">
        <v>66</v>
      </c>
      <c r="G88" s="24">
        <v>7</v>
      </c>
      <c r="H88" s="24">
        <v>328</v>
      </c>
      <c r="I88" s="24">
        <v>83</v>
      </c>
      <c r="J88" s="24">
        <v>0</v>
      </c>
      <c r="K88" s="24">
        <f t="shared" si="31"/>
        <v>3223</v>
      </c>
      <c r="L88" s="24">
        <f t="shared" si="32"/>
        <v>3306</v>
      </c>
      <c r="M88" s="24">
        <f t="shared" si="32"/>
        <v>3306</v>
      </c>
      <c r="N88" s="25"/>
      <c r="O88" s="11"/>
      <c r="P88" s="11"/>
      <c r="Q88" s="11"/>
    </row>
    <row r="89" spans="1:17" ht="14.55" customHeight="1" x14ac:dyDescent="0.3">
      <c r="A89" s="51"/>
      <c r="B89" s="24"/>
      <c r="C89" s="24" t="s">
        <v>32</v>
      </c>
      <c r="D89" s="24">
        <v>6220</v>
      </c>
      <c r="E89" s="24">
        <v>845</v>
      </c>
      <c r="F89" s="24">
        <v>476</v>
      </c>
      <c r="G89" s="24">
        <v>313</v>
      </c>
      <c r="H89" s="24">
        <v>70</v>
      </c>
      <c r="I89" s="24">
        <v>63</v>
      </c>
      <c r="J89" s="24">
        <v>0</v>
      </c>
      <c r="K89" s="24">
        <f t="shared" si="31"/>
        <v>7924</v>
      </c>
      <c r="L89" s="24">
        <f t="shared" si="32"/>
        <v>7987</v>
      </c>
      <c r="M89" s="24">
        <f t="shared" si="32"/>
        <v>7987</v>
      </c>
      <c r="N89" s="25"/>
      <c r="O89" s="11"/>
      <c r="P89" s="11"/>
      <c r="Q89" s="11"/>
    </row>
    <row r="90" spans="1:17" ht="14.55" customHeight="1" x14ac:dyDescent="0.3">
      <c r="A90" s="51"/>
      <c r="B90" s="24"/>
      <c r="C90" s="24" t="s">
        <v>33</v>
      </c>
      <c r="D90" s="24">
        <v>18895</v>
      </c>
      <c r="E90" s="24">
        <v>2438</v>
      </c>
      <c r="F90" s="24">
        <v>593</v>
      </c>
      <c r="G90" s="24">
        <v>124</v>
      </c>
      <c r="H90" s="24">
        <v>396</v>
      </c>
      <c r="I90" s="24">
        <v>172</v>
      </c>
      <c r="J90" s="24">
        <v>0</v>
      </c>
      <c r="K90" s="24">
        <f t="shared" si="31"/>
        <v>22446</v>
      </c>
      <c r="L90" s="24">
        <f t="shared" si="32"/>
        <v>22618</v>
      </c>
      <c r="M90" s="24">
        <f t="shared" si="32"/>
        <v>22618</v>
      </c>
      <c r="N90" s="25"/>
      <c r="O90" s="11"/>
      <c r="P90" s="11"/>
      <c r="Q90" s="11"/>
    </row>
    <row r="91" spans="1:17" ht="14.55" customHeight="1" x14ac:dyDescent="0.3">
      <c r="A91" s="51"/>
      <c r="B91" s="24"/>
      <c r="C91" s="24" t="s">
        <v>34</v>
      </c>
      <c r="D91" s="24">
        <v>10609</v>
      </c>
      <c r="E91" s="24">
        <v>1304</v>
      </c>
      <c r="F91" s="24">
        <v>296</v>
      </c>
      <c r="G91" s="24">
        <v>21</v>
      </c>
      <c r="H91" s="24">
        <v>405</v>
      </c>
      <c r="I91" s="24">
        <v>119</v>
      </c>
      <c r="J91" s="24">
        <v>315</v>
      </c>
      <c r="K91" s="24">
        <f t="shared" si="31"/>
        <v>12635</v>
      </c>
      <c r="L91" s="24">
        <f t="shared" si="32"/>
        <v>12754</v>
      </c>
      <c r="M91" s="24">
        <f t="shared" si="32"/>
        <v>13069</v>
      </c>
      <c r="N91" s="25"/>
      <c r="O91" s="11"/>
      <c r="P91" s="11"/>
      <c r="Q91" s="11"/>
    </row>
    <row r="92" spans="1:17" ht="14.55" customHeight="1" x14ac:dyDescent="0.3">
      <c r="A92" s="51"/>
      <c r="B92" s="24"/>
      <c r="C92" s="24" t="s">
        <v>35</v>
      </c>
      <c r="D92" s="24">
        <v>13335</v>
      </c>
      <c r="E92" s="24">
        <v>1639</v>
      </c>
      <c r="F92" s="24">
        <v>316</v>
      </c>
      <c r="G92" s="24">
        <v>7</v>
      </c>
      <c r="H92" s="24">
        <v>571</v>
      </c>
      <c r="I92" s="24">
        <v>15</v>
      </c>
      <c r="J92" s="24">
        <v>207</v>
      </c>
      <c r="K92" s="24">
        <f t="shared" si="31"/>
        <v>15868</v>
      </c>
      <c r="L92" s="24">
        <f t="shared" si="32"/>
        <v>15883</v>
      </c>
      <c r="M92" s="24">
        <f t="shared" si="32"/>
        <v>16090</v>
      </c>
      <c r="N92" s="25"/>
      <c r="O92" s="11"/>
      <c r="P92" s="11"/>
      <c r="Q92" s="11"/>
    </row>
    <row r="93" spans="1:17" ht="14.55" customHeight="1" x14ac:dyDescent="0.3">
      <c r="A93" s="51"/>
      <c r="B93" s="24"/>
      <c r="C93" s="24"/>
      <c r="D93" s="66"/>
      <c r="E93" s="66"/>
      <c r="F93" s="66"/>
      <c r="G93" s="66"/>
      <c r="H93" s="66"/>
      <c r="I93" s="66"/>
      <c r="J93" s="66"/>
      <c r="K93" s="24"/>
      <c r="L93" s="24"/>
      <c r="M93" s="24"/>
      <c r="N93" s="25"/>
      <c r="O93" s="11"/>
      <c r="P93" s="11"/>
      <c r="Q93" s="11"/>
    </row>
    <row r="94" spans="1:17" ht="14.55" customHeight="1" x14ac:dyDescent="0.3">
      <c r="A94" s="51"/>
      <c r="B94" s="26"/>
      <c r="C94" s="23" t="s">
        <v>174</v>
      </c>
      <c r="D94" s="24">
        <f t="shared" ref="D94:L94" si="33">SUM(D87:D92)</f>
        <v>101843</v>
      </c>
      <c r="E94" s="24">
        <f t="shared" si="33"/>
        <v>13462</v>
      </c>
      <c r="F94" s="24">
        <f t="shared" si="33"/>
        <v>3369</v>
      </c>
      <c r="G94" s="24">
        <f t="shared" si="33"/>
        <v>1304</v>
      </c>
      <c r="H94" s="24">
        <f t="shared" si="33"/>
        <v>2169</v>
      </c>
      <c r="I94" s="24">
        <f t="shared" si="33"/>
        <v>595</v>
      </c>
      <c r="J94" s="24">
        <f t="shared" si="33"/>
        <v>522</v>
      </c>
      <c r="K94" s="24">
        <f t="shared" si="33"/>
        <v>122147</v>
      </c>
      <c r="L94" s="24">
        <f t="shared" si="33"/>
        <v>122742</v>
      </c>
      <c r="M94" s="24">
        <f>L94+J94</f>
        <v>123264</v>
      </c>
      <c r="N94" s="25"/>
      <c r="O94" s="11"/>
      <c r="P94" s="11"/>
      <c r="Q94" s="11"/>
    </row>
    <row r="95" spans="1:17" ht="14.55" customHeight="1" x14ac:dyDescent="0.3">
      <c r="A95" s="51"/>
      <c r="B95" s="26"/>
      <c r="C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5"/>
      <c r="O95" s="11"/>
      <c r="P95" s="11"/>
      <c r="Q95" s="11"/>
    </row>
    <row r="96" spans="1:17" ht="14.55" customHeight="1" x14ac:dyDescent="0.3">
      <c r="A96" s="51"/>
      <c r="B96" s="24" t="s">
        <v>251</v>
      </c>
      <c r="C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5"/>
      <c r="O96" s="11"/>
      <c r="P96" s="11"/>
      <c r="Q96" s="11"/>
    </row>
    <row r="97" spans="1:17" ht="14.55" customHeight="1" x14ac:dyDescent="0.3">
      <c r="A97" s="51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5"/>
      <c r="O97" s="11"/>
      <c r="P97" s="11"/>
      <c r="Q97" s="11"/>
    </row>
    <row r="98" spans="1:17" ht="14.55" customHeight="1" x14ac:dyDescent="0.3">
      <c r="A98" s="51"/>
      <c r="B98" s="24"/>
      <c r="C98" s="24" t="s">
        <v>198</v>
      </c>
      <c r="D98" s="24">
        <v>50757</v>
      </c>
      <c r="E98" s="24">
        <v>7075</v>
      </c>
      <c r="F98" s="24">
        <v>1403</v>
      </c>
      <c r="G98" s="24">
        <v>784</v>
      </c>
      <c r="H98" s="24">
        <v>421</v>
      </c>
      <c r="I98" s="24">
        <v>478</v>
      </c>
      <c r="J98" s="24">
        <v>0</v>
      </c>
      <c r="K98" s="24">
        <f t="shared" ref="K98:K103" si="34">SUM(D98:H98)</f>
        <v>60440</v>
      </c>
      <c r="L98" s="24">
        <f t="shared" ref="L98:M103" si="35">K98+I98</f>
        <v>60918</v>
      </c>
      <c r="M98" s="24">
        <f t="shared" si="35"/>
        <v>60918</v>
      </c>
      <c r="N98" s="25"/>
      <c r="O98" s="11"/>
      <c r="P98" s="11"/>
      <c r="Q98" s="11"/>
    </row>
    <row r="99" spans="1:17" ht="14.55" customHeight="1" x14ac:dyDescent="0.3">
      <c r="A99" s="51"/>
      <c r="B99" s="24"/>
      <c r="C99" s="24" t="s">
        <v>31</v>
      </c>
      <c r="D99" s="24">
        <v>2282</v>
      </c>
      <c r="E99" s="24">
        <v>281</v>
      </c>
      <c r="F99" s="24">
        <v>38</v>
      </c>
      <c r="G99" s="24">
        <v>4</v>
      </c>
      <c r="H99" s="24">
        <v>389</v>
      </c>
      <c r="I99" s="24">
        <v>84</v>
      </c>
      <c r="J99" s="24">
        <v>0</v>
      </c>
      <c r="K99" s="24">
        <f t="shared" si="34"/>
        <v>2994</v>
      </c>
      <c r="L99" s="24">
        <f t="shared" si="35"/>
        <v>3078</v>
      </c>
      <c r="M99" s="24">
        <f t="shared" si="35"/>
        <v>3078</v>
      </c>
      <c r="N99" s="25"/>
      <c r="O99" s="11"/>
      <c r="P99" s="11"/>
      <c r="Q99" s="11"/>
    </row>
    <row r="100" spans="1:17" ht="14.55" customHeight="1" x14ac:dyDescent="0.3">
      <c r="A100" s="51"/>
      <c r="B100" s="24"/>
      <c r="C100" s="24" t="s">
        <v>32</v>
      </c>
      <c r="D100" s="24">
        <v>5255</v>
      </c>
      <c r="E100" s="24">
        <v>696</v>
      </c>
      <c r="F100" s="24">
        <v>361</v>
      </c>
      <c r="G100" s="24">
        <v>220</v>
      </c>
      <c r="H100" s="24">
        <v>67</v>
      </c>
      <c r="I100" s="24">
        <v>69</v>
      </c>
      <c r="J100" s="24">
        <v>0</v>
      </c>
      <c r="K100" s="24">
        <f t="shared" si="34"/>
        <v>6599</v>
      </c>
      <c r="L100" s="24">
        <f t="shared" si="35"/>
        <v>6668</v>
      </c>
      <c r="M100" s="24">
        <f t="shared" si="35"/>
        <v>6668</v>
      </c>
      <c r="N100" s="25"/>
      <c r="O100" s="11"/>
      <c r="P100" s="11"/>
      <c r="Q100" s="11"/>
    </row>
    <row r="101" spans="1:17" ht="14.55" customHeight="1" x14ac:dyDescent="0.3">
      <c r="A101" s="51"/>
      <c r="B101" s="24"/>
      <c r="C101" s="24" t="s">
        <v>33</v>
      </c>
      <c r="D101" s="24">
        <v>20330</v>
      </c>
      <c r="E101" s="24">
        <v>2312</v>
      </c>
      <c r="F101" s="24">
        <v>468</v>
      </c>
      <c r="G101" s="24">
        <v>115</v>
      </c>
      <c r="H101" s="24">
        <v>300</v>
      </c>
      <c r="I101" s="24">
        <v>142</v>
      </c>
      <c r="J101" s="24">
        <v>0</v>
      </c>
      <c r="K101" s="24">
        <f t="shared" si="34"/>
        <v>23525</v>
      </c>
      <c r="L101" s="24">
        <f t="shared" si="35"/>
        <v>23667</v>
      </c>
      <c r="M101" s="24">
        <f t="shared" si="35"/>
        <v>23667</v>
      </c>
      <c r="N101" s="25"/>
      <c r="O101" s="11"/>
      <c r="P101" s="11"/>
      <c r="Q101" s="11"/>
    </row>
    <row r="102" spans="1:17" ht="14.55" customHeight="1" x14ac:dyDescent="0.3">
      <c r="A102" s="51"/>
      <c r="B102" s="24"/>
      <c r="C102" s="24" t="s">
        <v>34</v>
      </c>
      <c r="D102" s="24">
        <v>9092</v>
      </c>
      <c r="E102" s="24">
        <v>1177</v>
      </c>
      <c r="F102" s="24">
        <v>241</v>
      </c>
      <c r="G102" s="24">
        <v>33</v>
      </c>
      <c r="H102" s="24">
        <v>386</v>
      </c>
      <c r="I102" s="24">
        <v>68</v>
      </c>
      <c r="J102" s="24">
        <v>295</v>
      </c>
      <c r="K102" s="24">
        <f t="shared" si="34"/>
        <v>10929</v>
      </c>
      <c r="L102" s="24">
        <f t="shared" si="35"/>
        <v>10997</v>
      </c>
      <c r="M102" s="24">
        <f t="shared" si="35"/>
        <v>11292</v>
      </c>
      <c r="N102" s="25"/>
      <c r="O102" s="11"/>
      <c r="P102" s="11"/>
      <c r="Q102" s="11"/>
    </row>
    <row r="103" spans="1:17" ht="14.55" customHeight="1" x14ac:dyDescent="0.3">
      <c r="A103" s="51"/>
      <c r="B103" s="24"/>
      <c r="C103" s="24" t="s">
        <v>35</v>
      </c>
      <c r="D103" s="24">
        <v>13247</v>
      </c>
      <c r="E103" s="24">
        <v>1656</v>
      </c>
      <c r="F103" s="24">
        <v>405</v>
      </c>
      <c r="G103" s="24">
        <v>9</v>
      </c>
      <c r="H103" s="24">
        <v>525</v>
      </c>
      <c r="I103" s="24">
        <v>11</v>
      </c>
      <c r="J103" s="24">
        <v>200</v>
      </c>
      <c r="K103" s="24">
        <f t="shared" si="34"/>
        <v>15842</v>
      </c>
      <c r="L103" s="24">
        <f t="shared" si="35"/>
        <v>15853</v>
      </c>
      <c r="M103" s="24">
        <f t="shared" si="35"/>
        <v>16053</v>
      </c>
      <c r="N103" s="25"/>
      <c r="O103" s="11"/>
      <c r="P103" s="11"/>
      <c r="Q103" s="11"/>
    </row>
    <row r="104" spans="1:17" ht="14.55" customHeight="1" x14ac:dyDescent="0.3">
      <c r="A104" s="51"/>
      <c r="B104" s="24"/>
      <c r="C104" s="24"/>
      <c r="D104" s="66"/>
      <c r="E104" s="66"/>
      <c r="F104" s="66"/>
      <c r="G104" s="66"/>
      <c r="H104" s="66"/>
      <c r="I104" s="66"/>
      <c r="J104" s="66"/>
      <c r="K104" s="24"/>
      <c r="L104" s="24"/>
      <c r="M104" s="24"/>
      <c r="N104" s="25"/>
      <c r="O104" s="11"/>
      <c r="P104" s="11"/>
      <c r="Q104" s="11"/>
    </row>
    <row r="105" spans="1:17" ht="14.55" customHeight="1" x14ac:dyDescent="0.3">
      <c r="A105" s="51"/>
      <c r="B105" s="24"/>
      <c r="C105" s="23" t="s">
        <v>174</v>
      </c>
      <c r="D105" s="24">
        <f t="shared" ref="D105:L105" si="36">SUM(D98:D103)</f>
        <v>100963</v>
      </c>
      <c r="E105" s="24">
        <f t="shared" si="36"/>
        <v>13197</v>
      </c>
      <c r="F105" s="24">
        <f t="shared" si="36"/>
        <v>2916</v>
      </c>
      <c r="G105" s="24">
        <f t="shared" si="36"/>
        <v>1165</v>
      </c>
      <c r="H105" s="24">
        <f t="shared" si="36"/>
        <v>2088</v>
      </c>
      <c r="I105" s="24">
        <f t="shared" si="36"/>
        <v>852</v>
      </c>
      <c r="J105" s="24">
        <f t="shared" si="36"/>
        <v>495</v>
      </c>
      <c r="K105" s="24">
        <f t="shared" si="36"/>
        <v>120329</v>
      </c>
      <c r="L105" s="24">
        <f t="shared" si="36"/>
        <v>121181</v>
      </c>
      <c r="M105" s="24">
        <f>L105+J105</f>
        <v>121676</v>
      </c>
      <c r="N105" s="25"/>
      <c r="O105" s="11"/>
      <c r="P105" s="11"/>
      <c r="Q105" s="11"/>
    </row>
    <row r="106" spans="1:17" ht="14.55" customHeight="1" x14ac:dyDescent="0.3">
      <c r="A106" s="51"/>
      <c r="B106" s="24"/>
      <c r="C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5"/>
      <c r="O106" s="11"/>
      <c r="P106" s="11"/>
      <c r="Q106" s="11"/>
    </row>
    <row r="107" spans="1:17" ht="14.55" customHeight="1" x14ac:dyDescent="0.3">
      <c r="A107" s="51"/>
      <c r="B107" s="24" t="s">
        <v>176</v>
      </c>
      <c r="C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5"/>
      <c r="O107" s="11"/>
      <c r="P107" s="11"/>
      <c r="Q107" s="11"/>
    </row>
    <row r="108" spans="1:17" ht="14.55" customHeight="1" x14ac:dyDescent="0.3">
      <c r="A108" s="51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5"/>
      <c r="O108" s="11"/>
      <c r="P108" s="11"/>
      <c r="Q108" s="11"/>
    </row>
    <row r="109" spans="1:17" ht="14.55" customHeight="1" x14ac:dyDescent="0.3">
      <c r="A109" s="51"/>
      <c r="B109" s="24"/>
      <c r="C109" s="24" t="s">
        <v>198</v>
      </c>
      <c r="D109" s="24">
        <f t="shared" ref="D109:I109" si="37">D87+D98</f>
        <v>100975</v>
      </c>
      <c r="E109" s="24">
        <f t="shared" si="37"/>
        <v>14055</v>
      </c>
      <c r="F109" s="24">
        <f t="shared" si="37"/>
        <v>3025</v>
      </c>
      <c r="G109" s="24">
        <f t="shared" si="37"/>
        <v>1616</v>
      </c>
      <c r="H109" s="24">
        <f t="shared" si="37"/>
        <v>820</v>
      </c>
      <c r="I109" s="24">
        <f t="shared" si="37"/>
        <v>621</v>
      </c>
      <c r="J109" s="24">
        <f t="shared" ref="J109:J114" si="38">J87+J98</f>
        <v>0</v>
      </c>
      <c r="K109" s="24">
        <f t="shared" ref="K109:K114" si="39">SUM(D109:H109)</f>
        <v>120491</v>
      </c>
      <c r="L109" s="24">
        <f t="shared" ref="L109:M114" si="40">K109+I109</f>
        <v>121112</v>
      </c>
      <c r="M109" s="24">
        <f t="shared" si="40"/>
        <v>121112</v>
      </c>
      <c r="N109" s="25"/>
      <c r="O109" s="11"/>
      <c r="P109" s="11"/>
      <c r="Q109" s="11"/>
    </row>
    <row r="110" spans="1:17" ht="14.55" customHeight="1" x14ac:dyDescent="0.3">
      <c r="A110" s="51"/>
      <c r="B110" s="24"/>
      <c r="C110" s="24" t="s">
        <v>31</v>
      </c>
      <c r="D110" s="24">
        <f t="shared" ref="D110:I110" si="41">D88+D99</f>
        <v>4848</v>
      </c>
      <c r="E110" s="24">
        <f t="shared" si="41"/>
        <v>537</v>
      </c>
      <c r="F110" s="24">
        <f t="shared" si="41"/>
        <v>104</v>
      </c>
      <c r="G110" s="24">
        <f t="shared" si="41"/>
        <v>11</v>
      </c>
      <c r="H110" s="24">
        <f t="shared" si="41"/>
        <v>717</v>
      </c>
      <c r="I110" s="24">
        <f t="shared" si="41"/>
        <v>167</v>
      </c>
      <c r="J110" s="24">
        <f t="shared" si="38"/>
        <v>0</v>
      </c>
      <c r="K110" s="24">
        <f t="shared" si="39"/>
        <v>6217</v>
      </c>
      <c r="L110" s="24">
        <f t="shared" si="40"/>
        <v>6384</v>
      </c>
      <c r="M110" s="24">
        <f t="shared" si="40"/>
        <v>6384</v>
      </c>
      <c r="N110" s="25"/>
      <c r="O110" s="11"/>
      <c r="P110" s="11"/>
      <c r="Q110" s="11"/>
    </row>
    <row r="111" spans="1:17" ht="14.55" customHeight="1" x14ac:dyDescent="0.3">
      <c r="A111" s="51"/>
      <c r="B111" s="24"/>
      <c r="C111" s="24" t="s">
        <v>32</v>
      </c>
      <c r="D111" s="24">
        <f t="shared" ref="D111:I111" si="42">D89+D100</f>
        <v>11475</v>
      </c>
      <c r="E111" s="24">
        <f t="shared" si="42"/>
        <v>1541</v>
      </c>
      <c r="F111" s="24">
        <f t="shared" si="42"/>
        <v>837</v>
      </c>
      <c r="G111" s="24">
        <f t="shared" si="42"/>
        <v>533</v>
      </c>
      <c r="H111" s="24">
        <f t="shared" si="42"/>
        <v>137</v>
      </c>
      <c r="I111" s="24">
        <f t="shared" si="42"/>
        <v>132</v>
      </c>
      <c r="J111" s="24">
        <f t="shared" si="38"/>
        <v>0</v>
      </c>
      <c r="K111" s="24">
        <f t="shared" si="39"/>
        <v>14523</v>
      </c>
      <c r="L111" s="24">
        <f t="shared" si="40"/>
        <v>14655</v>
      </c>
      <c r="M111" s="24">
        <f t="shared" si="40"/>
        <v>14655</v>
      </c>
      <c r="N111" s="25"/>
      <c r="O111" s="11"/>
      <c r="P111" s="11"/>
      <c r="Q111" s="11"/>
    </row>
    <row r="112" spans="1:17" ht="14.55" customHeight="1" x14ac:dyDescent="0.3">
      <c r="A112" s="51"/>
      <c r="B112" s="24"/>
      <c r="C112" s="24" t="s">
        <v>33</v>
      </c>
      <c r="D112" s="24">
        <f t="shared" ref="D112:I112" si="43">D90+D101</f>
        <v>39225</v>
      </c>
      <c r="E112" s="24">
        <f t="shared" si="43"/>
        <v>4750</v>
      </c>
      <c r="F112" s="24">
        <f t="shared" si="43"/>
        <v>1061</v>
      </c>
      <c r="G112" s="24">
        <f t="shared" si="43"/>
        <v>239</v>
      </c>
      <c r="H112" s="24">
        <f t="shared" si="43"/>
        <v>696</v>
      </c>
      <c r="I112" s="24">
        <f t="shared" si="43"/>
        <v>314</v>
      </c>
      <c r="J112" s="24">
        <f t="shared" si="38"/>
        <v>0</v>
      </c>
      <c r="K112" s="24">
        <f t="shared" si="39"/>
        <v>45971</v>
      </c>
      <c r="L112" s="24">
        <f t="shared" si="40"/>
        <v>46285</v>
      </c>
      <c r="M112" s="24">
        <f t="shared" si="40"/>
        <v>46285</v>
      </c>
      <c r="N112" s="25"/>
      <c r="O112" s="11"/>
      <c r="P112" s="11"/>
      <c r="Q112" s="11"/>
    </row>
    <row r="113" spans="1:17" ht="14.55" customHeight="1" x14ac:dyDescent="0.3">
      <c r="A113" s="51"/>
      <c r="B113" s="24"/>
      <c r="C113" s="24" t="s">
        <v>34</v>
      </c>
      <c r="D113" s="24">
        <f t="shared" ref="D113:I113" si="44">D91+D102</f>
        <v>19701</v>
      </c>
      <c r="E113" s="24">
        <f t="shared" si="44"/>
        <v>2481</v>
      </c>
      <c r="F113" s="24">
        <f t="shared" si="44"/>
        <v>537</v>
      </c>
      <c r="G113" s="24">
        <f t="shared" si="44"/>
        <v>54</v>
      </c>
      <c r="H113" s="24">
        <f t="shared" si="44"/>
        <v>791</v>
      </c>
      <c r="I113" s="24">
        <f t="shared" si="44"/>
        <v>187</v>
      </c>
      <c r="J113" s="24">
        <f t="shared" si="38"/>
        <v>610</v>
      </c>
      <c r="K113" s="24">
        <f t="shared" si="39"/>
        <v>23564</v>
      </c>
      <c r="L113" s="24">
        <f t="shared" si="40"/>
        <v>23751</v>
      </c>
      <c r="M113" s="24">
        <f t="shared" si="40"/>
        <v>24361</v>
      </c>
      <c r="N113" s="25"/>
      <c r="O113" s="11"/>
      <c r="P113" s="11"/>
      <c r="Q113" s="11"/>
    </row>
    <row r="114" spans="1:17" ht="14.55" customHeight="1" x14ac:dyDescent="0.3">
      <c r="A114" s="51"/>
      <c r="B114" s="24"/>
      <c r="C114" s="24" t="s">
        <v>35</v>
      </c>
      <c r="D114" s="24">
        <f t="shared" ref="D114:I114" si="45">D92+D103</f>
        <v>26582</v>
      </c>
      <c r="E114" s="24">
        <f t="shared" si="45"/>
        <v>3295</v>
      </c>
      <c r="F114" s="24">
        <f t="shared" si="45"/>
        <v>721</v>
      </c>
      <c r="G114" s="24">
        <f t="shared" si="45"/>
        <v>16</v>
      </c>
      <c r="H114" s="24">
        <f t="shared" si="45"/>
        <v>1096</v>
      </c>
      <c r="I114" s="24">
        <f t="shared" si="45"/>
        <v>26</v>
      </c>
      <c r="J114" s="24">
        <f t="shared" si="38"/>
        <v>407</v>
      </c>
      <c r="K114" s="24">
        <f t="shared" si="39"/>
        <v>31710</v>
      </c>
      <c r="L114" s="24">
        <f t="shared" si="40"/>
        <v>31736</v>
      </c>
      <c r="M114" s="24">
        <f t="shared" si="40"/>
        <v>32143</v>
      </c>
      <c r="N114" s="25"/>
      <c r="O114" s="11"/>
      <c r="P114" s="11"/>
      <c r="Q114" s="11"/>
    </row>
    <row r="115" spans="1:17" ht="14.55" customHeight="1" x14ac:dyDescent="0.3">
      <c r="A115" s="51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5"/>
      <c r="O115" s="11"/>
      <c r="P115" s="11"/>
      <c r="Q115" s="11"/>
    </row>
    <row r="116" spans="1:17" ht="14.55" customHeight="1" x14ac:dyDescent="0.3">
      <c r="A116" s="51"/>
      <c r="B116" s="24"/>
      <c r="C116" s="23" t="s">
        <v>174</v>
      </c>
      <c r="D116" s="24">
        <f t="shared" ref="D116:L116" si="46">SUM(D109:D114)</f>
        <v>202806</v>
      </c>
      <c r="E116" s="24">
        <f t="shared" si="46"/>
        <v>26659</v>
      </c>
      <c r="F116" s="24">
        <f t="shared" si="46"/>
        <v>6285</v>
      </c>
      <c r="G116" s="24">
        <f t="shared" si="46"/>
        <v>2469</v>
      </c>
      <c r="H116" s="24">
        <f t="shared" si="46"/>
        <v>4257</v>
      </c>
      <c r="I116" s="24">
        <f t="shared" si="46"/>
        <v>1447</v>
      </c>
      <c r="J116" s="24">
        <f t="shared" si="46"/>
        <v>1017</v>
      </c>
      <c r="K116" s="24">
        <f t="shared" si="46"/>
        <v>242476</v>
      </c>
      <c r="L116" s="24">
        <f t="shared" si="46"/>
        <v>243923</v>
      </c>
      <c r="M116" s="24">
        <f>L116+J116</f>
        <v>244940</v>
      </c>
      <c r="N116" s="25"/>
      <c r="O116" s="11"/>
      <c r="P116" s="11"/>
      <c r="Q116" s="11"/>
    </row>
    <row r="117" spans="1:17" ht="14.55" customHeight="1" thickBot="1" x14ac:dyDescent="0.35">
      <c r="A117" s="30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3"/>
      <c r="O117" s="11"/>
      <c r="P117" s="11"/>
      <c r="Q117" s="11"/>
    </row>
    <row r="118" spans="1:17" ht="14.55" customHeight="1" x14ac:dyDescent="0.3">
      <c r="O118" s="11"/>
      <c r="P118" s="11"/>
      <c r="Q118" s="11"/>
    </row>
    <row r="119" spans="1:17" ht="14.55" customHeight="1" x14ac:dyDescent="0.3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workbookViewId="0">
      <selection activeCell="AA97" sqref="AA97"/>
    </sheetView>
  </sheetViews>
  <sheetFormatPr defaultRowHeight="14.4" x14ac:dyDescent="0.3"/>
  <cols>
    <col min="1" max="1" width="3.33203125" customWidth="1"/>
    <col min="3" max="3" width="22.5546875" bestFit="1" customWidth="1"/>
    <col min="14" max="14" width="3.5546875" customWidth="1"/>
    <col min="18" max="19" width="8.77734375" customWidth="1"/>
  </cols>
  <sheetData>
    <row r="1" spans="1:19" x14ac:dyDescent="0.3">
      <c r="A1" s="18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11"/>
      <c r="P1" s="11"/>
      <c r="Q1" s="11"/>
      <c r="R1" s="11"/>
      <c r="S1" s="11"/>
    </row>
    <row r="2" spans="1:19" x14ac:dyDescent="0.3">
      <c r="A2" s="22"/>
      <c r="B2" s="24" t="s">
        <v>309</v>
      </c>
      <c r="C2" s="24"/>
      <c r="D2" s="24"/>
      <c r="E2" s="24"/>
      <c r="F2" s="24" t="s">
        <v>197</v>
      </c>
      <c r="G2" s="24"/>
      <c r="H2" s="24"/>
      <c r="I2" s="24"/>
      <c r="J2" s="24"/>
      <c r="K2" s="11"/>
      <c r="L2" s="24"/>
      <c r="M2" s="24"/>
      <c r="N2" s="67"/>
      <c r="O2" s="24"/>
      <c r="P2" s="11"/>
      <c r="Q2" s="11"/>
      <c r="R2" s="11"/>
      <c r="S2" s="11"/>
    </row>
    <row r="3" spans="1:19" x14ac:dyDescent="0.3">
      <c r="A3" s="22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67"/>
      <c r="O3" s="24"/>
      <c r="P3" s="11"/>
      <c r="Q3" s="11"/>
      <c r="R3" s="11"/>
      <c r="S3" s="11"/>
    </row>
    <row r="4" spans="1:19" x14ac:dyDescent="0.3">
      <c r="A4" s="22"/>
      <c r="B4" s="24" t="s">
        <v>327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67"/>
      <c r="O4" s="24"/>
      <c r="P4" s="11"/>
      <c r="Q4" s="11"/>
      <c r="R4" s="11"/>
      <c r="S4" s="11"/>
    </row>
    <row r="5" spans="1:19" x14ac:dyDescent="0.3">
      <c r="A5" s="2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67"/>
      <c r="O5" s="24"/>
      <c r="P5" s="11"/>
      <c r="Q5" s="11"/>
      <c r="R5" s="11"/>
      <c r="S5" s="11"/>
    </row>
    <row r="6" spans="1:19" x14ac:dyDescent="0.3">
      <c r="A6" s="22"/>
      <c r="B6" s="26"/>
      <c r="C6" s="23"/>
      <c r="D6" s="27" t="s">
        <v>161</v>
      </c>
      <c r="E6" s="27" t="s">
        <v>162</v>
      </c>
      <c r="F6" s="27" t="s">
        <v>163</v>
      </c>
      <c r="G6" s="27" t="s">
        <v>164</v>
      </c>
      <c r="H6" s="27" t="s">
        <v>165</v>
      </c>
      <c r="I6" s="27" t="s">
        <v>166</v>
      </c>
      <c r="J6" s="27" t="s">
        <v>167</v>
      </c>
      <c r="K6" s="27" t="s">
        <v>178</v>
      </c>
      <c r="L6" s="27" t="s">
        <v>179</v>
      </c>
      <c r="M6" s="27" t="s">
        <v>180</v>
      </c>
      <c r="N6" s="25"/>
      <c r="O6" s="27"/>
      <c r="P6" s="11"/>
      <c r="Q6" s="11"/>
      <c r="R6" s="11"/>
      <c r="S6" s="11"/>
    </row>
    <row r="7" spans="1:19" x14ac:dyDescent="0.3">
      <c r="A7" s="22"/>
      <c r="B7" s="24" t="s">
        <v>171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  <c r="O7" s="24"/>
      <c r="P7" s="11"/>
      <c r="Q7" s="11"/>
      <c r="R7" s="11"/>
      <c r="S7" s="11"/>
    </row>
    <row r="8" spans="1:19" x14ac:dyDescent="0.3">
      <c r="A8" s="22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O8" s="24"/>
      <c r="P8" s="11"/>
      <c r="Q8" s="11"/>
      <c r="R8" s="11"/>
      <c r="S8" s="11"/>
    </row>
    <row r="9" spans="1:19" x14ac:dyDescent="0.3">
      <c r="A9" s="22"/>
      <c r="B9" s="24"/>
      <c r="C9" s="24" t="s">
        <v>122</v>
      </c>
      <c r="D9" s="24">
        <f>'L2'!D9</f>
        <v>29727</v>
      </c>
      <c r="E9" s="24">
        <f>'L2'!E9</f>
        <v>2527</v>
      </c>
      <c r="F9" s="24">
        <f>'L2'!F9</f>
        <v>481</v>
      </c>
      <c r="G9" s="24">
        <f>'L2'!G9</f>
        <v>451</v>
      </c>
      <c r="H9" s="24">
        <f>'L2'!H9</f>
        <v>1340</v>
      </c>
      <c r="I9" s="24">
        <f>'L2'!I9</f>
        <v>223</v>
      </c>
      <c r="J9" s="24">
        <f>'L2'!J9</f>
        <v>0</v>
      </c>
      <c r="K9" s="24">
        <f t="shared" ref="K9:K30" si="0">SUM(D9:H9)</f>
        <v>34526</v>
      </c>
      <c r="L9" s="24">
        <f t="shared" ref="L9:L30" si="1">K9+I9</f>
        <v>34749</v>
      </c>
      <c r="M9" s="24">
        <f t="shared" ref="M9:M30" si="2">L9+J9</f>
        <v>34749</v>
      </c>
      <c r="N9" s="25"/>
      <c r="O9" s="24"/>
      <c r="P9" s="11"/>
      <c r="Q9" s="11"/>
      <c r="R9" s="11"/>
      <c r="S9" s="11"/>
    </row>
    <row r="10" spans="1:19" x14ac:dyDescent="0.3">
      <c r="A10" s="22"/>
      <c r="B10" s="24"/>
      <c r="C10" s="24" t="s">
        <v>133</v>
      </c>
      <c r="D10" s="24">
        <f>'L2'!D10</f>
        <v>6677</v>
      </c>
      <c r="E10" s="24">
        <f>'L2'!E10</f>
        <v>514</v>
      </c>
      <c r="F10" s="24">
        <f>'L2'!F10</f>
        <v>101</v>
      </c>
      <c r="G10" s="24">
        <f>'L2'!G10</f>
        <v>7</v>
      </c>
      <c r="H10" s="24">
        <f>'L2'!H10</f>
        <v>271</v>
      </c>
      <c r="I10" s="24">
        <f>'L2'!I10</f>
        <v>57</v>
      </c>
      <c r="J10" s="24">
        <f>'L2'!J10</f>
        <v>0</v>
      </c>
      <c r="K10" s="24">
        <f t="shared" si="0"/>
        <v>7570</v>
      </c>
      <c r="L10" s="24">
        <f t="shared" si="1"/>
        <v>7627</v>
      </c>
      <c r="M10" s="24">
        <f t="shared" si="2"/>
        <v>7627</v>
      </c>
      <c r="N10" s="25"/>
      <c r="O10" s="24"/>
      <c r="P10" s="11"/>
      <c r="Q10" s="11"/>
      <c r="R10" s="11"/>
      <c r="S10" s="11"/>
    </row>
    <row r="11" spans="1:19" x14ac:dyDescent="0.3">
      <c r="A11" s="22"/>
      <c r="B11" s="24"/>
      <c r="C11" s="24" t="s">
        <v>134</v>
      </c>
      <c r="D11" s="24">
        <f>'L2'!D11</f>
        <v>16567</v>
      </c>
      <c r="E11" s="24">
        <f>'L2'!E11</f>
        <v>1360</v>
      </c>
      <c r="F11" s="24">
        <f>'L2'!F11</f>
        <v>332</v>
      </c>
      <c r="G11" s="24">
        <f>'L2'!G11</f>
        <v>115</v>
      </c>
      <c r="H11" s="24">
        <f>'L2'!H11</f>
        <v>368</v>
      </c>
      <c r="I11" s="24">
        <f>'L2'!I11</f>
        <v>107</v>
      </c>
      <c r="J11" s="24">
        <f>'L2'!J11</f>
        <v>0</v>
      </c>
      <c r="K11" s="24">
        <f t="shared" si="0"/>
        <v>18742</v>
      </c>
      <c r="L11" s="24">
        <f t="shared" si="1"/>
        <v>18849</v>
      </c>
      <c r="M11" s="24">
        <f t="shared" si="2"/>
        <v>18849</v>
      </c>
      <c r="N11" s="25"/>
      <c r="O11" s="24"/>
      <c r="P11" s="11"/>
      <c r="Q11" s="11"/>
      <c r="R11" s="11"/>
      <c r="S11" s="11"/>
    </row>
    <row r="12" spans="1:19" x14ac:dyDescent="0.3">
      <c r="A12" s="22"/>
      <c r="B12" s="24"/>
      <c r="C12" s="24" t="s">
        <v>135</v>
      </c>
      <c r="D12" s="24">
        <f>'L2'!D12</f>
        <v>4776</v>
      </c>
      <c r="E12" s="24">
        <f>'L2'!E12</f>
        <v>535</v>
      </c>
      <c r="F12" s="24">
        <f>'L2'!F12</f>
        <v>104</v>
      </c>
      <c r="G12" s="24">
        <f>'L2'!G12</f>
        <v>7</v>
      </c>
      <c r="H12" s="24">
        <f>'L2'!H12</f>
        <v>243</v>
      </c>
      <c r="I12" s="24">
        <f>'L2'!I12</f>
        <v>74</v>
      </c>
      <c r="J12" s="24">
        <f>'L2'!J12</f>
        <v>0</v>
      </c>
      <c r="K12" s="24">
        <f t="shared" si="0"/>
        <v>5665</v>
      </c>
      <c r="L12" s="24">
        <f t="shared" si="1"/>
        <v>5739</v>
      </c>
      <c r="M12" s="24">
        <f t="shared" si="2"/>
        <v>5739</v>
      </c>
      <c r="N12" s="25"/>
      <c r="O12" s="24"/>
      <c r="P12" s="11"/>
      <c r="Q12" s="11"/>
      <c r="R12" s="11"/>
      <c r="S12" s="11"/>
    </row>
    <row r="13" spans="1:19" x14ac:dyDescent="0.3">
      <c r="A13" s="22"/>
      <c r="B13" s="24"/>
      <c r="C13" s="24" t="s">
        <v>198</v>
      </c>
      <c r="D13" s="24">
        <f>'L2'!D13</f>
        <v>40600</v>
      </c>
      <c r="E13" s="24">
        <f>'L2'!E13</f>
        <v>4447</v>
      </c>
      <c r="F13" s="24">
        <f>'L2'!F13</f>
        <v>2042</v>
      </c>
      <c r="G13" s="24">
        <f>'L2'!G13</f>
        <v>790</v>
      </c>
      <c r="H13" s="24">
        <f>'L2'!H13</f>
        <v>207</v>
      </c>
      <c r="I13" s="24">
        <f>'L2'!I13</f>
        <v>81</v>
      </c>
      <c r="J13" s="24">
        <f>'L2'!J13</f>
        <v>0</v>
      </c>
      <c r="K13" s="24">
        <f t="shared" si="0"/>
        <v>48086</v>
      </c>
      <c r="L13" s="24">
        <f t="shared" si="1"/>
        <v>48167</v>
      </c>
      <c r="M13" s="24">
        <f t="shared" si="2"/>
        <v>48167</v>
      </c>
      <c r="N13" s="25"/>
      <c r="O13" s="24"/>
      <c r="P13" s="11"/>
      <c r="Q13" s="11"/>
      <c r="R13" s="11"/>
      <c r="S13" s="11"/>
    </row>
    <row r="14" spans="1:19" x14ac:dyDescent="0.3">
      <c r="A14" s="22"/>
      <c r="B14" s="24"/>
      <c r="C14" s="24" t="s">
        <v>136</v>
      </c>
      <c r="D14" s="24">
        <f>'L2'!D14</f>
        <v>12391</v>
      </c>
      <c r="E14" s="24">
        <f>'L2'!E14</f>
        <v>1766</v>
      </c>
      <c r="F14" s="24">
        <f>'L2'!F14</f>
        <v>477</v>
      </c>
      <c r="G14" s="24">
        <f>'L2'!G14</f>
        <v>142</v>
      </c>
      <c r="H14" s="24">
        <f>'L2'!H14</f>
        <v>216</v>
      </c>
      <c r="I14" s="24">
        <f>'L2'!I14</f>
        <v>96</v>
      </c>
      <c r="J14" s="24">
        <f>'L2'!J14</f>
        <v>0</v>
      </c>
      <c r="K14" s="24">
        <f t="shared" si="0"/>
        <v>14992</v>
      </c>
      <c r="L14" s="24">
        <f t="shared" si="1"/>
        <v>15088</v>
      </c>
      <c r="M14" s="24">
        <f t="shared" si="2"/>
        <v>15088</v>
      </c>
      <c r="N14" s="25"/>
      <c r="O14" s="24"/>
      <c r="P14" s="11"/>
      <c r="Q14" s="11"/>
      <c r="R14" s="11"/>
      <c r="S14" s="11"/>
    </row>
    <row r="15" spans="1:19" x14ac:dyDescent="0.3">
      <c r="A15" s="22"/>
      <c r="B15" s="24"/>
      <c r="C15" s="24" t="s">
        <v>137</v>
      </c>
      <c r="D15" s="24">
        <f>'L2'!D15</f>
        <v>4083</v>
      </c>
      <c r="E15" s="24">
        <f>'L2'!E15</f>
        <v>613</v>
      </c>
      <c r="F15" s="24">
        <f>'L2'!F15</f>
        <v>119</v>
      </c>
      <c r="G15" s="24">
        <f>'L2'!G15</f>
        <v>13</v>
      </c>
      <c r="H15" s="24">
        <f>'L2'!H15</f>
        <v>59</v>
      </c>
      <c r="I15" s="24">
        <f>'L2'!I15</f>
        <v>39</v>
      </c>
      <c r="J15" s="24">
        <f>'L2'!J15</f>
        <v>0</v>
      </c>
      <c r="K15" s="24">
        <f t="shared" si="0"/>
        <v>4887</v>
      </c>
      <c r="L15" s="24">
        <f t="shared" si="1"/>
        <v>4926</v>
      </c>
      <c r="M15" s="24">
        <f t="shared" si="2"/>
        <v>4926</v>
      </c>
      <c r="N15" s="25"/>
      <c r="O15" s="24"/>
      <c r="P15" s="11"/>
      <c r="Q15" s="11"/>
      <c r="R15" s="11"/>
      <c r="S15" s="11"/>
    </row>
    <row r="16" spans="1:19" x14ac:dyDescent="0.3">
      <c r="A16" s="22"/>
      <c r="B16" s="24"/>
      <c r="C16" s="24" t="s">
        <v>138</v>
      </c>
      <c r="D16" s="24">
        <f>'L2'!D16</f>
        <v>28460</v>
      </c>
      <c r="E16" s="24">
        <f>'L2'!E16</f>
        <v>3019</v>
      </c>
      <c r="F16" s="24">
        <f>'L2'!F16</f>
        <v>1270</v>
      </c>
      <c r="G16" s="24">
        <f>'L2'!G16</f>
        <v>592</v>
      </c>
      <c r="H16" s="24">
        <f>'L2'!H16</f>
        <v>595</v>
      </c>
      <c r="I16" s="24">
        <f>'L2'!I16</f>
        <v>274</v>
      </c>
      <c r="J16" s="24">
        <f>'L2'!J16</f>
        <v>0</v>
      </c>
      <c r="K16" s="24">
        <f t="shared" si="0"/>
        <v>33936</v>
      </c>
      <c r="L16" s="24">
        <f t="shared" si="1"/>
        <v>34210</v>
      </c>
      <c r="M16" s="24">
        <f t="shared" si="2"/>
        <v>34210</v>
      </c>
      <c r="N16" s="25"/>
      <c r="O16" s="24"/>
      <c r="P16" s="11"/>
      <c r="Q16" s="11"/>
      <c r="R16" s="11"/>
      <c r="S16" s="11"/>
    </row>
    <row r="17" spans="1:19" x14ac:dyDescent="0.3">
      <c r="A17" s="22"/>
      <c r="B17" s="24"/>
      <c r="C17" s="24" t="s">
        <v>139</v>
      </c>
      <c r="D17" s="24">
        <f>'L2'!D17</f>
        <v>33639</v>
      </c>
      <c r="E17" s="24">
        <f>'L2'!E17</f>
        <v>3284</v>
      </c>
      <c r="F17" s="24">
        <f>'L2'!F17</f>
        <v>1322</v>
      </c>
      <c r="G17" s="24">
        <f>'L2'!G17</f>
        <v>854</v>
      </c>
      <c r="H17" s="24">
        <f>'L2'!H17</f>
        <v>593</v>
      </c>
      <c r="I17" s="24">
        <f>'L2'!I17</f>
        <v>82</v>
      </c>
      <c r="J17" s="24">
        <f>'L2'!J17</f>
        <v>0</v>
      </c>
      <c r="K17" s="24">
        <f t="shared" si="0"/>
        <v>39692</v>
      </c>
      <c r="L17" s="24">
        <f t="shared" si="1"/>
        <v>39774</v>
      </c>
      <c r="M17" s="24">
        <f t="shared" si="2"/>
        <v>39774</v>
      </c>
      <c r="N17" s="25"/>
      <c r="O17" s="24"/>
      <c r="P17" s="11"/>
      <c r="Q17" s="11"/>
      <c r="R17" s="11"/>
      <c r="S17" s="11"/>
    </row>
    <row r="18" spans="1:19" x14ac:dyDescent="0.3">
      <c r="A18" s="22"/>
      <c r="B18" s="24"/>
      <c r="C18" s="24" t="s">
        <v>199</v>
      </c>
      <c r="D18" s="24">
        <f>'L2'!D18</f>
        <v>10331</v>
      </c>
      <c r="E18" s="24">
        <f>'L2'!E18</f>
        <v>1087</v>
      </c>
      <c r="F18" s="24">
        <f>'L2'!F18</f>
        <v>234</v>
      </c>
      <c r="G18" s="24">
        <f>'L2'!G18</f>
        <v>45</v>
      </c>
      <c r="H18" s="24">
        <f>'L2'!H18</f>
        <v>0</v>
      </c>
      <c r="I18" s="24">
        <f>'L2'!I18</f>
        <v>134</v>
      </c>
      <c r="J18" s="24">
        <f>'L2'!J18</f>
        <v>0</v>
      </c>
      <c r="K18" s="24">
        <f t="shared" si="0"/>
        <v>11697</v>
      </c>
      <c r="L18" s="24">
        <f t="shared" si="1"/>
        <v>11831</v>
      </c>
      <c r="M18" s="24">
        <f t="shared" si="2"/>
        <v>11831</v>
      </c>
      <c r="N18" s="25"/>
      <c r="O18" s="24"/>
      <c r="P18" s="11"/>
      <c r="Q18" s="11"/>
      <c r="R18" s="11"/>
      <c r="S18" s="11"/>
    </row>
    <row r="19" spans="1:19" x14ac:dyDescent="0.3">
      <c r="A19" s="22"/>
      <c r="B19" s="24"/>
      <c r="C19" s="24" t="s">
        <v>142</v>
      </c>
      <c r="D19" s="24">
        <f>'L2'!D19</f>
        <v>1888</v>
      </c>
      <c r="E19" s="24">
        <f>'L2'!E19</f>
        <v>444</v>
      </c>
      <c r="F19" s="24">
        <f>'L2'!F19</f>
        <v>131</v>
      </c>
      <c r="G19" s="24">
        <f>'L2'!G19</f>
        <v>30</v>
      </c>
      <c r="H19" s="24">
        <f>'L2'!H19</f>
        <v>30</v>
      </c>
      <c r="I19" s="24">
        <f>'L2'!I19</f>
        <v>65</v>
      </c>
      <c r="J19" s="24">
        <f>'L2'!J19</f>
        <v>0</v>
      </c>
      <c r="K19" s="24">
        <f t="shared" si="0"/>
        <v>2523</v>
      </c>
      <c r="L19" s="24">
        <f t="shared" si="1"/>
        <v>2588</v>
      </c>
      <c r="M19" s="24">
        <f t="shared" si="2"/>
        <v>2588</v>
      </c>
      <c r="N19" s="25"/>
      <c r="O19" s="24"/>
      <c r="P19" s="11"/>
      <c r="Q19" s="11"/>
      <c r="R19" s="11"/>
      <c r="S19" s="11"/>
    </row>
    <row r="20" spans="1:19" x14ac:dyDescent="0.3">
      <c r="A20" s="22"/>
      <c r="B20" s="24"/>
      <c r="C20" s="24" t="s">
        <v>143</v>
      </c>
      <c r="D20" s="24">
        <f>'L2'!D20</f>
        <v>5900</v>
      </c>
      <c r="E20" s="24">
        <f>'L2'!E20</f>
        <v>962</v>
      </c>
      <c r="F20" s="24">
        <f>'L2'!F20</f>
        <v>205</v>
      </c>
      <c r="G20" s="24">
        <f>'L2'!G20</f>
        <v>27</v>
      </c>
      <c r="H20" s="24">
        <f>'L2'!H20</f>
        <v>114</v>
      </c>
      <c r="I20" s="24">
        <f>'L2'!I20</f>
        <v>72</v>
      </c>
      <c r="J20" s="24">
        <f>'L2'!J20</f>
        <v>0</v>
      </c>
      <c r="K20" s="24">
        <f t="shared" si="0"/>
        <v>7208</v>
      </c>
      <c r="L20" s="24">
        <f t="shared" si="1"/>
        <v>7280</v>
      </c>
      <c r="M20" s="24">
        <f t="shared" si="2"/>
        <v>7280</v>
      </c>
      <c r="N20" s="25"/>
      <c r="O20" s="24"/>
      <c r="P20" s="11"/>
      <c r="Q20" s="11"/>
      <c r="R20" s="11"/>
      <c r="S20" s="11"/>
    </row>
    <row r="21" spans="1:19" x14ac:dyDescent="0.3">
      <c r="A21" s="22"/>
      <c r="B21" s="24"/>
      <c r="C21" s="24" t="s">
        <v>144</v>
      </c>
      <c r="D21" s="24">
        <f>'L2'!D21</f>
        <v>5568</v>
      </c>
      <c r="E21" s="24">
        <f>'L2'!E21</f>
        <v>1277</v>
      </c>
      <c r="F21" s="24">
        <f>'L2'!F21</f>
        <v>395</v>
      </c>
      <c r="G21" s="24">
        <f>'L2'!G21</f>
        <v>60</v>
      </c>
      <c r="H21" s="24">
        <f>'L2'!H21</f>
        <v>77</v>
      </c>
      <c r="I21" s="24">
        <f>'L2'!I21</f>
        <v>60</v>
      </c>
      <c r="J21" s="24">
        <f>'L2'!J21</f>
        <v>0</v>
      </c>
      <c r="K21" s="24">
        <f t="shared" si="0"/>
        <v>7377</v>
      </c>
      <c r="L21" s="24">
        <f t="shared" si="1"/>
        <v>7437</v>
      </c>
      <c r="M21" s="24">
        <f t="shared" si="2"/>
        <v>7437</v>
      </c>
      <c r="N21" s="25"/>
      <c r="O21" s="24"/>
      <c r="P21" s="11"/>
      <c r="Q21" s="11"/>
      <c r="R21" s="11"/>
      <c r="S21" s="11"/>
    </row>
    <row r="22" spans="1:19" x14ac:dyDescent="0.3">
      <c r="A22" s="22"/>
      <c r="B22" s="24"/>
      <c r="C22" s="24" t="s">
        <v>145</v>
      </c>
      <c r="D22" s="24">
        <f>'L2'!D22</f>
        <v>24084</v>
      </c>
      <c r="E22" s="24">
        <f>'L2'!E22</f>
        <v>3094</v>
      </c>
      <c r="F22" s="24">
        <f>'L2'!F22</f>
        <v>1213</v>
      </c>
      <c r="G22" s="24">
        <f>'L2'!G22</f>
        <v>758</v>
      </c>
      <c r="H22" s="24">
        <f>'L2'!H22</f>
        <v>709</v>
      </c>
      <c r="I22" s="24">
        <f>'L2'!I22</f>
        <v>109</v>
      </c>
      <c r="J22" s="24">
        <f>'L2'!J22</f>
        <v>0</v>
      </c>
      <c r="K22" s="24">
        <f t="shared" si="0"/>
        <v>29858</v>
      </c>
      <c r="L22" s="24">
        <f t="shared" si="1"/>
        <v>29967</v>
      </c>
      <c r="M22" s="24">
        <f t="shared" si="2"/>
        <v>29967</v>
      </c>
      <c r="N22" s="25"/>
      <c r="O22" s="24"/>
      <c r="P22" s="11"/>
      <c r="Q22" s="11"/>
      <c r="R22" s="11"/>
      <c r="S22" s="11"/>
    </row>
    <row r="23" spans="1:19" x14ac:dyDescent="0.3">
      <c r="A23" s="22"/>
      <c r="B23" s="24"/>
      <c r="C23" s="24" t="s">
        <v>146</v>
      </c>
      <c r="D23" s="24">
        <f>'L2'!D23</f>
        <v>8491</v>
      </c>
      <c r="E23" s="24">
        <f>'L2'!E23</f>
        <v>803</v>
      </c>
      <c r="F23" s="24">
        <f>'L2'!F23</f>
        <v>335</v>
      </c>
      <c r="G23" s="24">
        <f>'L2'!G23</f>
        <v>505</v>
      </c>
      <c r="H23" s="24">
        <f>'L2'!H23</f>
        <v>118</v>
      </c>
      <c r="I23" s="24">
        <f>'L2'!I23</f>
        <v>35</v>
      </c>
      <c r="J23" s="24">
        <f>'L2'!J23</f>
        <v>0</v>
      </c>
      <c r="K23" s="24">
        <f t="shared" si="0"/>
        <v>10252</v>
      </c>
      <c r="L23" s="24">
        <f t="shared" si="1"/>
        <v>10287</v>
      </c>
      <c r="M23" s="24">
        <f t="shared" si="2"/>
        <v>10287</v>
      </c>
      <c r="N23" s="25"/>
      <c r="O23" s="24"/>
      <c r="P23" s="11"/>
      <c r="Q23" s="11"/>
      <c r="R23" s="11"/>
      <c r="S23" s="11"/>
    </row>
    <row r="24" spans="1:19" x14ac:dyDescent="0.3">
      <c r="A24" s="22"/>
      <c r="B24" s="24"/>
      <c r="C24" s="24" t="s">
        <v>147</v>
      </c>
      <c r="D24" s="24">
        <f>'L2'!D24</f>
        <v>4866</v>
      </c>
      <c r="E24" s="24">
        <f>'L2'!E24</f>
        <v>678</v>
      </c>
      <c r="F24" s="24">
        <f>'L2'!F24</f>
        <v>168</v>
      </c>
      <c r="G24" s="24">
        <f>'L2'!G24</f>
        <v>1</v>
      </c>
      <c r="H24" s="24">
        <f>'L2'!H24</f>
        <v>201</v>
      </c>
      <c r="I24" s="24">
        <f>'L2'!I24</f>
        <v>22</v>
      </c>
      <c r="J24" s="24">
        <f>'L2'!J24</f>
        <v>0</v>
      </c>
      <c r="K24" s="24">
        <f t="shared" si="0"/>
        <v>5914</v>
      </c>
      <c r="L24" s="24">
        <f t="shared" si="1"/>
        <v>5936</v>
      </c>
      <c r="M24" s="24">
        <f t="shared" si="2"/>
        <v>5936</v>
      </c>
      <c r="N24" s="25"/>
      <c r="O24" s="24"/>
      <c r="P24" s="11"/>
      <c r="Q24" s="11"/>
      <c r="R24" s="11"/>
      <c r="S24" s="11"/>
    </row>
    <row r="25" spans="1:19" x14ac:dyDescent="0.3">
      <c r="A25" s="22"/>
      <c r="B25" s="24"/>
      <c r="C25" s="24" t="s">
        <v>195</v>
      </c>
      <c r="D25" s="24">
        <f>'L3'!D9</f>
        <v>6507</v>
      </c>
      <c r="E25" s="24">
        <f>'L3'!E9</f>
        <v>1005</v>
      </c>
      <c r="F25" s="24">
        <f>'L3'!F9</f>
        <v>443</v>
      </c>
      <c r="G25" s="24">
        <f>'L3'!G9</f>
        <v>1147</v>
      </c>
      <c r="H25" s="24">
        <f>'L3'!H9</f>
        <v>72</v>
      </c>
      <c r="I25" s="24">
        <f>'L3'!I9</f>
        <v>24</v>
      </c>
      <c r="J25" s="24">
        <f>'L3'!J9</f>
        <v>0</v>
      </c>
      <c r="K25" s="24">
        <f t="shared" si="0"/>
        <v>9174</v>
      </c>
      <c r="L25" s="24">
        <f t="shared" si="1"/>
        <v>9198</v>
      </c>
      <c r="M25" s="24">
        <f t="shared" si="2"/>
        <v>9198</v>
      </c>
      <c r="N25" s="25"/>
      <c r="O25" s="24"/>
      <c r="P25" s="11"/>
      <c r="Q25" s="11"/>
      <c r="R25" s="11"/>
      <c r="S25" s="11"/>
    </row>
    <row r="26" spans="1:19" x14ac:dyDescent="0.3">
      <c r="A26" s="22"/>
      <c r="B26" s="24"/>
      <c r="C26" s="24" t="s">
        <v>154</v>
      </c>
      <c r="D26" s="24">
        <f>'L3'!D10</f>
        <v>269</v>
      </c>
      <c r="E26" s="24">
        <f>'L3'!E10</f>
        <v>43</v>
      </c>
      <c r="F26" s="24">
        <f>'L3'!F10</f>
        <v>7</v>
      </c>
      <c r="G26" s="24">
        <f>'L3'!G10</f>
        <v>0</v>
      </c>
      <c r="H26" s="24">
        <f>'L3'!H10</f>
        <v>18</v>
      </c>
      <c r="I26" s="24">
        <f>'L3'!I10</f>
        <v>20</v>
      </c>
      <c r="J26" s="24">
        <f>'L3'!J10</f>
        <v>0</v>
      </c>
      <c r="K26" s="24">
        <f t="shared" si="0"/>
        <v>337</v>
      </c>
      <c r="L26" s="24">
        <f t="shared" si="1"/>
        <v>357</v>
      </c>
      <c r="M26" s="24">
        <f t="shared" si="2"/>
        <v>357</v>
      </c>
      <c r="N26" s="25"/>
      <c r="O26" s="24"/>
      <c r="P26" s="11"/>
      <c r="Q26" s="11"/>
      <c r="R26" s="11"/>
      <c r="S26" s="11"/>
    </row>
    <row r="27" spans="1:19" x14ac:dyDescent="0.3">
      <c r="A27" s="22"/>
      <c r="B27" s="24"/>
      <c r="C27" s="24" t="s">
        <v>146</v>
      </c>
      <c r="D27" s="24">
        <f>'L3'!D11</f>
        <v>14672</v>
      </c>
      <c r="E27" s="24">
        <f>'L3'!E11</f>
        <v>2091</v>
      </c>
      <c r="F27" s="24">
        <f>'L3'!F11</f>
        <v>411</v>
      </c>
      <c r="G27" s="24">
        <f>'L3'!G11</f>
        <v>725</v>
      </c>
      <c r="H27" s="24">
        <f>'L3'!H11</f>
        <v>176</v>
      </c>
      <c r="I27" s="24">
        <f>'L3'!I11</f>
        <v>33</v>
      </c>
      <c r="J27" s="24">
        <f>'L3'!J11</f>
        <v>0</v>
      </c>
      <c r="K27" s="24">
        <f t="shared" si="0"/>
        <v>18075</v>
      </c>
      <c r="L27" s="24">
        <f t="shared" si="1"/>
        <v>18108</v>
      </c>
      <c r="M27" s="24">
        <f t="shared" si="2"/>
        <v>18108</v>
      </c>
      <c r="N27" s="25"/>
      <c r="O27" s="24"/>
      <c r="P27" s="11"/>
      <c r="Q27" s="11"/>
      <c r="R27" s="11"/>
      <c r="S27" s="11"/>
    </row>
    <row r="28" spans="1:19" x14ac:dyDescent="0.3">
      <c r="A28" s="22"/>
      <c r="B28" s="24"/>
      <c r="C28" s="24" t="s">
        <v>155</v>
      </c>
      <c r="D28" s="24">
        <f>'L3'!D12</f>
        <v>164</v>
      </c>
      <c r="E28" s="24">
        <f>'L3'!E12</f>
        <v>13</v>
      </c>
      <c r="F28" s="24">
        <f>'L3'!F12</f>
        <v>4</v>
      </c>
      <c r="G28" s="24">
        <f>'L3'!G12</f>
        <v>0</v>
      </c>
      <c r="H28" s="24">
        <f>'L3'!H12</f>
        <v>18</v>
      </c>
      <c r="I28" s="24">
        <f>'L3'!I12</f>
        <v>2</v>
      </c>
      <c r="J28" s="24">
        <f>'L3'!J12</f>
        <v>0</v>
      </c>
      <c r="K28" s="24">
        <f t="shared" si="0"/>
        <v>199</v>
      </c>
      <c r="L28" s="24">
        <f t="shared" si="1"/>
        <v>201</v>
      </c>
      <c r="M28" s="24">
        <f t="shared" si="2"/>
        <v>201</v>
      </c>
      <c r="N28" s="25"/>
      <c r="O28" s="24"/>
      <c r="P28" s="11"/>
      <c r="Q28" s="11"/>
      <c r="R28" s="11"/>
      <c r="S28" s="11"/>
    </row>
    <row r="29" spans="1:19" x14ac:dyDescent="0.3">
      <c r="A29" s="22"/>
      <c r="B29" s="24"/>
      <c r="C29" s="24" t="s">
        <v>156</v>
      </c>
      <c r="D29" s="24">
        <f>'L3'!D13</f>
        <v>14643</v>
      </c>
      <c r="E29" s="24">
        <f>'L3'!E13</f>
        <v>1603</v>
      </c>
      <c r="F29" s="24">
        <f>'L3'!F13</f>
        <v>296</v>
      </c>
      <c r="G29" s="24">
        <f>'L3'!G13</f>
        <v>856</v>
      </c>
      <c r="H29" s="24">
        <f>'L3'!H13</f>
        <v>128</v>
      </c>
      <c r="I29" s="24">
        <f>'L3'!I13</f>
        <v>28</v>
      </c>
      <c r="J29" s="24">
        <f>'L3'!J13</f>
        <v>0</v>
      </c>
      <c r="K29" s="24">
        <f t="shared" si="0"/>
        <v>17526</v>
      </c>
      <c r="L29" s="24">
        <f t="shared" si="1"/>
        <v>17554</v>
      </c>
      <c r="M29" s="24">
        <f t="shared" si="2"/>
        <v>17554</v>
      </c>
      <c r="N29" s="25"/>
      <c r="O29" s="24"/>
      <c r="P29" s="11"/>
      <c r="Q29" s="11"/>
      <c r="R29" s="11"/>
      <c r="S29" s="11"/>
    </row>
    <row r="30" spans="1:19" x14ac:dyDescent="0.3">
      <c r="A30" s="22"/>
      <c r="B30" s="24"/>
      <c r="C30" s="24" t="s">
        <v>157</v>
      </c>
      <c r="D30" s="24">
        <f>'L3'!D14</f>
        <v>1607</v>
      </c>
      <c r="E30" s="24">
        <f>'L3'!E14</f>
        <v>166</v>
      </c>
      <c r="F30" s="24">
        <f>'L3'!F14</f>
        <v>16</v>
      </c>
      <c r="G30" s="24">
        <f>'L3'!G14</f>
        <v>4</v>
      </c>
      <c r="H30" s="24">
        <f>'L3'!H14</f>
        <v>40</v>
      </c>
      <c r="I30" s="24">
        <f>'L3'!I14</f>
        <v>67</v>
      </c>
      <c r="J30" s="24">
        <f>'L3'!J14</f>
        <v>0</v>
      </c>
      <c r="K30" s="24">
        <f t="shared" si="0"/>
        <v>1833</v>
      </c>
      <c r="L30" s="24">
        <f t="shared" si="1"/>
        <v>1900</v>
      </c>
      <c r="M30" s="24">
        <f t="shared" si="2"/>
        <v>1900</v>
      </c>
      <c r="N30" s="25"/>
      <c r="O30" s="24"/>
      <c r="P30" s="11"/>
      <c r="Q30" s="11"/>
      <c r="R30" s="11"/>
      <c r="S30" s="11"/>
    </row>
    <row r="31" spans="1:19" x14ac:dyDescent="0.3">
      <c r="A31" s="22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5"/>
      <c r="O31" s="24"/>
      <c r="P31" s="11"/>
      <c r="Q31" s="11"/>
      <c r="R31" s="11"/>
      <c r="S31" s="11"/>
    </row>
    <row r="32" spans="1:19" x14ac:dyDescent="0.3">
      <c r="A32" s="22"/>
      <c r="B32" s="26"/>
      <c r="C32" s="23" t="s">
        <v>174</v>
      </c>
      <c r="D32" s="24">
        <f t="shared" ref="D32:I32" si="3">SUM(D9:D30)</f>
        <v>275910</v>
      </c>
      <c r="E32" s="24">
        <f t="shared" si="3"/>
        <v>31331</v>
      </c>
      <c r="F32" s="24">
        <f t="shared" si="3"/>
        <v>10106</v>
      </c>
      <c r="G32" s="24">
        <f t="shared" si="3"/>
        <v>7129</v>
      </c>
      <c r="H32" s="24">
        <f t="shared" si="3"/>
        <v>5593</v>
      </c>
      <c r="I32" s="24">
        <f t="shared" si="3"/>
        <v>1704</v>
      </c>
      <c r="J32" s="24">
        <f>SUM(J9:J30)</f>
        <v>0</v>
      </c>
      <c r="K32" s="24">
        <f>SUM(D32:H32)</f>
        <v>330069</v>
      </c>
      <c r="L32" s="24">
        <f>K32+I32</f>
        <v>331773</v>
      </c>
      <c r="M32" s="24">
        <f>L32+J32</f>
        <v>331773</v>
      </c>
      <c r="N32" s="25"/>
      <c r="O32" s="24"/>
      <c r="P32" s="11"/>
      <c r="Q32" s="11"/>
      <c r="R32" s="11"/>
      <c r="S32" s="11"/>
    </row>
    <row r="33" spans="1:19" x14ac:dyDescent="0.3">
      <c r="A33" s="22"/>
      <c r="B33" s="26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/>
      <c r="O33" s="24"/>
      <c r="P33" s="11"/>
      <c r="Q33" s="11"/>
      <c r="R33" s="11"/>
      <c r="S33" s="11"/>
    </row>
    <row r="34" spans="1:19" x14ac:dyDescent="0.3">
      <c r="A34" s="22"/>
      <c r="B34" s="24" t="s">
        <v>175</v>
      </c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5"/>
      <c r="O34" s="24"/>
      <c r="P34" s="11"/>
      <c r="Q34" s="11"/>
      <c r="R34" s="11"/>
      <c r="S34" s="11"/>
    </row>
    <row r="35" spans="1:19" x14ac:dyDescent="0.3">
      <c r="A35" s="22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5"/>
      <c r="O35" s="24"/>
      <c r="P35" s="11"/>
      <c r="Q35" s="11"/>
      <c r="R35" s="11"/>
      <c r="S35" s="11"/>
    </row>
    <row r="36" spans="1:19" x14ac:dyDescent="0.3">
      <c r="A36" s="22"/>
      <c r="B36" s="24"/>
      <c r="C36" s="24" t="s">
        <v>122</v>
      </c>
      <c r="D36" s="24">
        <f>'L2'!D32</f>
        <v>31127</v>
      </c>
      <c r="E36" s="24">
        <f>'L2'!E32</f>
        <v>2656</v>
      </c>
      <c r="F36" s="24">
        <f>'L2'!F32</f>
        <v>665</v>
      </c>
      <c r="G36" s="24">
        <f>'L2'!G32</f>
        <v>409</v>
      </c>
      <c r="H36" s="24">
        <f>'L2'!H32</f>
        <v>1267</v>
      </c>
      <c r="I36" s="24">
        <f>'L2'!I32</f>
        <v>172</v>
      </c>
      <c r="J36" s="24">
        <f>'L2'!J32</f>
        <v>0</v>
      </c>
      <c r="K36" s="24">
        <f t="shared" ref="K36:K57" si="4">SUM(D36:H36)</f>
        <v>36124</v>
      </c>
      <c r="L36" s="24">
        <f t="shared" ref="L36:L57" si="5">K36+I36</f>
        <v>36296</v>
      </c>
      <c r="M36" s="24">
        <f t="shared" ref="M36:M57" si="6">L36+J36</f>
        <v>36296</v>
      </c>
      <c r="N36" s="25"/>
      <c r="O36" s="24"/>
      <c r="P36" s="11"/>
      <c r="Q36" s="11"/>
      <c r="R36" s="11"/>
      <c r="S36" s="11"/>
    </row>
    <row r="37" spans="1:19" x14ac:dyDescent="0.3">
      <c r="A37" s="22"/>
      <c r="B37" s="24"/>
      <c r="C37" s="24" t="s">
        <v>133</v>
      </c>
      <c r="D37" s="24">
        <f>'L2'!D33</f>
        <v>6640</v>
      </c>
      <c r="E37" s="24">
        <f>'L2'!E33</f>
        <v>462</v>
      </c>
      <c r="F37" s="24">
        <f>'L2'!F33</f>
        <v>101</v>
      </c>
      <c r="G37" s="24">
        <f>'L2'!G33</f>
        <v>7</v>
      </c>
      <c r="H37" s="24">
        <f>'L2'!H33</f>
        <v>188</v>
      </c>
      <c r="I37" s="24">
        <f>'L2'!I33</f>
        <v>60</v>
      </c>
      <c r="J37" s="24">
        <f>'L2'!J33</f>
        <v>0</v>
      </c>
      <c r="K37" s="24">
        <f t="shared" si="4"/>
        <v>7398</v>
      </c>
      <c r="L37" s="24">
        <f t="shared" si="5"/>
        <v>7458</v>
      </c>
      <c r="M37" s="24">
        <f t="shared" si="6"/>
        <v>7458</v>
      </c>
      <c r="N37" s="25"/>
      <c r="O37" s="24"/>
      <c r="P37" s="11"/>
      <c r="Q37" s="11"/>
      <c r="R37" s="11"/>
      <c r="S37" s="11"/>
    </row>
    <row r="38" spans="1:19" x14ac:dyDescent="0.3">
      <c r="A38" s="22"/>
      <c r="B38" s="24"/>
      <c r="C38" s="24" t="s">
        <v>134</v>
      </c>
      <c r="D38" s="24">
        <f>'L2'!D34</f>
        <v>15673</v>
      </c>
      <c r="E38" s="24">
        <f>'L2'!E34</f>
        <v>1399</v>
      </c>
      <c r="F38" s="24">
        <f>'L2'!F34</f>
        <v>429</v>
      </c>
      <c r="G38" s="24">
        <f>'L2'!G34</f>
        <v>104</v>
      </c>
      <c r="H38" s="24">
        <f>'L2'!H34</f>
        <v>378</v>
      </c>
      <c r="I38" s="24">
        <f>'L2'!I34</f>
        <v>133</v>
      </c>
      <c r="J38" s="24">
        <f>'L2'!J34</f>
        <v>0</v>
      </c>
      <c r="K38" s="24">
        <f t="shared" si="4"/>
        <v>17983</v>
      </c>
      <c r="L38" s="24">
        <f t="shared" si="5"/>
        <v>18116</v>
      </c>
      <c r="M38" s="24">
        <f t="shared" si="6"/>
        <v>18116</v>
      </c>
      <c r="N38" s="25"/>
      <c r="O38" s="24"/>
      <c r="P38" s="11"/>
      <c r="Q38" s="11"/>
      <c r="R38" s="11"/>
      <c r="S38" s="11"/>
    </row>
    <row r="39" spans="1:19" x14ac:dyDescent="0.3">
      <c r="A39" s="22"/>
      <c r="B39" s="24"/>
      <c r="C39" s="24" t="s">
        <v>135</v>
      </c>
      <c r="D39" s="24">
        <f>'L2'!D35</f>
        <v>5334</v>
      </c>
      <c r="E39" s="24">
        <f>'L2'!E35</f>
        <v>589</v>
      </c>
      <c r="F39" s="24">
        <f>'L2'!F35</f>
        <v>96</v>
      </c>
      <c r="G39" s="24">
        <f>'L2'!G35</f>
        <v>18</v>
      </c>
      <c r="H39" s="24">
        <f>'L2'!H35</f>
        <v>256</v>
      </c>
      <c r="I39" s="24">
        <f>'L2'!I35</f>
        <v>108</v>
      </c>
      <c r="J39" s="24">
        <f>'L2'!J35</f>
        <v>0</v>
      </c>
      <c r="K39" s="24">
        <f t="shared" si="4"/>
        <v>6293</v>
      </c>
      <c r="L39" s="24">
        <f t="shared" si="5"/>
        <v>6401</v>
      </c>
      <c r="M39" s="24">
        <f t="shared" si="6"/>
        <v>6401</v>
      </c>
      <c r="N39" s="25"/>
      <c r="O39" s="24"/>
      <c r="P39" s="11"/>
      <c r="Q39" s="11"/>
      <c r="R39" s="11"/>
      <c r="S39" s="11"/>
    </row>
    <row r="40" spans="1:19" x14ac:dyDescent="0.3">
      <c r="A40" s="22"/>
      <c r="B40" s="24"/>
      <c r="C40" s="24" t="s">
        <v>198</v>
      </c>
      <c r="D40" s="24">
        <f>'L2'!D36</f>
        <v>38258</v>
      </c>
      <c r="E40" s="24">
        <f>'L2'!E36</f>
        <v>4560</v>
      </c>
      <c r="F40" s="24">
        <f>'L2'!F36</f>
        <v>1859</v>
      </c>
      <c r="G40" s="24">
        <f>'L2'!G36</f>
        <v>680</v>
      </c>
      <c r="H40" s="24">
        <f>'L2'!H36</f>
        <v>177</v>
      </c>
      <c r="I40" s="24">
        <f>'L2'!I36</f>
        <v>78</v>
      </c>
      <c r="J40" s="24">
        <f>'L2'!J36</f>
        <v>0</v>
      </c>
      <c r="K40" s="24">
        <f t="shared" si="4"/>
        <v>45534</v>
      </c>
      <c r="L40" s="24">
        <f t="shared" si="5"/>
        <v>45612</v>
      </c>
      <c r="M40" s="24">
        <f t="shared" si="6"/>
        <v>45612</v>
      </c>
      <c r="N40" s="25"/>
      <c r="O40" s="24"/>
      <c r="P40" s="11"/>
      <c r="Q40" s="11"/>
      <c r="R40" s="11"/>
      <c r="S40" s="11"/>
    </row>
    <row r="41" spans="1:19" x14ac:dyDescent="0.3">
      <c r="A41" s="22"/>
      <c r="B41" s="24"/>
      <c r="C41" s="24" t="s">
        <v>136</v>
      </c>
      <c r="D41" s="24">
        <f>'L2'!D37</f>
        <v>12285</v>
      </c>
      <c r="E41" s="24">
        <f>'L2'!E37</f>
        <v>1991</v>
      </c>
      <c r="F41" s="24">
        <f>'L2'!F37</f>
        <v>494</v>
      </c>
      <c r="G41" s="24">
        <f>'L2'!G37</f>
        <v>144</v>
      </c>
      <c r="H41" s="24">
        <f>'L2'!H37</f>
        <v>237</v>
      </c>
      <c r="I41" s="24">
        <f>'L2'!I37</f>
        <v>95</v>
      </c>
      <c r="J41" s="24">
        <f>'L2'!J37</f>
        <v>0</v>
      </c>
      <c r="K41" s="24">
        <f t="shared" si="4"/>
        <v>15151</v>
      </c>
      <c r="L41" s="24">
        <f t="shared" si="5"/>
        <v>15246</v>
      </c>
      <c r="M41" s="24">
        <f t="shared" si="6"/>
        <v>15246</v>
      </c>
      <c r="N41" s="25"/>
      <c r="O41" s="24"/>
      <c r="P41" s="11"/>
      <c r="Q41" s="11"/>
      <c r="R41" s="11"/>
      <c r="S41" s="11"/>
    </row>
    <row r="42" spans="1:19" x14ac:dyDescent="0.3">
      <c r="A42" s="22"/>
      <c r="B42" s="24"/>
      <c r="C42" s="24" t="s">
        <v>137</v>
      </c>
      <c r="D42" s="24">
        <f>'L2'!D38</f>
        <v>4863</v>
      </c>
      <c r="E42" s="24">
        <f>'L2'!E38</f>
        <v>705</v>
      </c>
      <c r="F42" s="24">
        <f>'L2'!F38</f>
        <v>130</v>
      </c>
      <c r="G42" s="24">
        <f>'L2'!G38</f>
        <v>14</v>
      </c>
      <c r="H42" s="24">
        <f>'L2'!H38</f>
        <v>81</v>
      </c>
      <c r="I42" s="24">
        <f>'L2'!I38</f>
        <v>38</v>
      </c>
      <c r="J42" s="24">
        <f>'L2'!J38</f>
        <v>0</v>
      </c>
      <c r="K42" s="24">
        <f t="shared" si="4"/>
        <v>5793</v>
      </c>
      <c r="L42" s="24">
        <f t="shared" si="5"/>
        <v>5831</v>
      </c>
      <c r="M42" s="24">
        <f t="shared" si="6"/>
        <v>5831</v>
      </c>
      <c r="N42" s="25"/>
      <c r="O42" s="24"/>
      <c r="P42" s="11"/>
      <c r="Q42" s="11"/>
      <c r="R42" s="11"/>
      <c r="S42" s="11"/>
    </row>
    <row r="43" spans="1:19" x14ac:dyDescent="0.3">
      <c r="A43" s="22"/>
      <c r="B43" s="24"/>
      <c r="C43" s="24" t="s">
        <v>138</v>
      </c>
      <c r="D43" s="24">
        <f>'L2'!D39</f>
        <v>26399</v>
      </c>
      <c r="E43" s="24">
        <f>'L2'!E39</f>
        <v>3394</v>
      </c>
      <c r="F43" s="24">
        <f>'L2'!F39</f>
        <v>1277</v>
      </c>
      <c r="G43" s="24">
        <f>'L2'!G39</f>
        <v>519</v>
      </c>
      <c r="H43" s="24">
        <f>'L2'!H39</f>
        <v>533</v>
      </c>
      <c r="I43" s="24">
        <f>'L2'!I39</f>
        <v>313</v>
      </c>
      <c r="J43" s="24">
        <f>'L2'!J39</f>
        <v>0</v>
      </c>
      <c r="K43" s="24">
        <f t="shared" si="4"/>
        <v>32122</v>
      </c>
      <c r="L43" s="24">
        <f t="shared" si="5"/>
        <v>32435</v>
      </c>
      <c r="M43" s="24">
        <f t="shared" si="6"/>
        <v>32435</v>
      </c>
      <c r="N43" s="25"/>
      <c r="O43" s="24"/>
      <c r="P43" s="11"/>
      <c r="Q43" s="11"/>
      <c r="R43" s="11"/>
      <c r="S43" s="11"/>
    </row>
    <row r="44" spans="1:19" x14ac:dyDescent="0.3">
      <c r="A44" s="22"/>
      <c r="B44" s="24"/>
      <c r="C44" s="24" t="s">
        <v>139</v>
      </c>
      <c r="D44" s="24">
        <f>'L2'!D40</f>
        <v>34632</v>
      </c>
      <c r="E44" s="24">
        <f>'L2'!E40</f>
        <v>3423</v>
      </c>
      <c r="F44" s="24">
        <f>'L2'!F40</f>
        <v>1615</v>
      </c>
      <c r="G44" s="24">
        <f>'L2'!G40</f>
        <v>898</v>
      </c>
      <c r="H44" s="24">
        <f>'L2'!H40</f>
        <v>577</v>
      </c>
      <c r="I44" s="24">
        <f>'L2'!I40</f>
        <v>59</v>
      </c>
      <c r="J44" s="24">
        <f>'L2'!J40</f>
        <v>0</v>
      </c>
      <c r="K44" s="24">
        <f t="shared" si="4"/>
        <v>41145</v>
      </c>
      <c r="L44" s="24">
        <f t="shared" si="5"/>
        <v>41204</v>
      </c>
      <c r="M44" s="24">
        <f t="shared" si="6"/>
        <v>41204</v>
      </c>
      <c r="N44" s="25"/>
      <c r="O44" s="24"/>
      <c r="P44" s="11"/>
      <c r="Q44" s="11"/>
      <c r="R44" s="11"/>
      <c r="S44" s="11"/>
    </row>
    <row r="45" spans="1:19" x14ac:dyDescent="0.3">
      <c r="A45" s="22"/>
      <c r="B45" s="24"/>
      <c r="C45" s="24" t="s">
        <v>199</v>
      </c>
      <c r="D45" s="24">
        <f>'L2'!D41</f>
        <v>8108</v>
      </c>
      <c r="E45" s="24">
        <f>'L2'!E41</f>
        <v>869</v>
      </c>
      <c r="F45" s="24">
        <f>'L2'!F41</f>
        <v>182</v>
      </c>
      <c r="G45" s="24">
        <f>'L2'!G41</f>
        <v>38</v>
      </c>
      <c r="H45" s="24">
        <f>'L2'!H41</f>
        <v>62</v>
      </c>
      <c r="I45" s="24">
        <f>'L2'!I41</f>
        <v>131</v>
      </c>
      <c r="J45" s="24">
        <f>'L2'!J41</f>
        <v>0</v>
      </c>
      <c r="K45" s="24">
        <f t="shared" si="4"/>
        <v>9259</v>
      </c>
      <c r="L45" s="24">
        <f t="shared" si="5"/>
        <v>9390</v>
      </c>
      <c r="M45" s="24">
        <f t="shared" si="6"/>
        <v>9390</v>
      </c>
      <c r="N45" s="25"/>
      <c r="O45" s="24"/>
      <c r="P45" s="11"/>
      <c r="Q45" s="11"/>
      <c r="R45" s="11"/>
      <c r="S45" s="11"/>
    </row>
    <row r="46" spans="1:19" x14ac:dyDescent="0.3">
      <c r="A46" s="22"/>
      <c r="B46" s="24"/>
      <c r="C46" s="24" t="s">
        <v>142</v>
      </c>
      <c r="D46" s="24">
        <f>'L2'!D42</f>
        <v>2584</v>
      </c>
      <c r="E46" s="24">
        <f>'L2'!E42</f>
        <v>586</v>
      </c>
      <c r="F46" s="24">
        <f>'L2'!F42</f>
        <v>159</v>
      </c>
      <c r="G46" s="24">
        <f>'L2'!G42</f>
        <v>41</v>
      </c>
      <c r="H46" s="24">
        <f>'L2'!H42</f>
        <v>45</v>
      </c>
      <c r="I46" s="24">
        <f>'L2'!I42</f>
        <v>66</v>
      </c>
      <c r="J46" s="24">
        <f>'L2'!J42</f>
        <v>0</v>
      </c>
      <c r="K46" s="24">
        <f t="shared" si="4"/>
        <v>3415</v>
      </c>
      <c r="L46" s="24">
        <f t="shared" si="5"/>
        <v>3481</v>
      </c>
      <c r="M46" s="24">
        <f t="shared" si="6"/>
        <v>3481</v>
      </c>
      <c r="N46" s="25"/>
      <c r="O46" s="24"/>
      <c r="P46" s="11"/>
      <c r="Q46" s="11"/>
      <c r="R46" s="11"/>
      <c r="S46" s="11"/>
    </row>
    <row r="47" spans="1:19" x14ac:dyDescent="0.3">
      <c r="A47" s="22"/>
      <c r="B47" s="24"/>
      <c r="C47" s="24" t="s">
        <v>143</v>
      </c>
      <c r="D47" s="24">
        <f>'L2'!D43</f>
        <v>5392</v>
      </c>
      <c r="E47" s="24">
        <f>'L2'!E43</f>
        <v>816</v>
      </c>
      <c r="F47" s="24">
        <f>'L2'!F43</f>
        <v>201</v>
      </c>
      <c r="G47" s="24">
        <f>'L2'!G43</f>
        <v>32</v>
      </c>
      <c r="H47" s="24">
        <f>'L2'!H43</f>
        <v>102</v>
      </c>
      <c r="I47" s="24">
        <f>'L2'!I43</f>
        <v>52</v>
      </c>
      <c r="J47" s="24">
        <f>'L2'!J43</f>
        <v>0</v>
      </c>
      <c r="K47" s="24">
        <f t="shared" si="4"/>
        <v>6543</v>
      </c>
      <c r="L47" s="24">
        <f t="shared" si="5"/>
        <v>6595</v>
      </c>
      <c r="M47" s="24">
        <f t="shared" si="6"/>
        <v>6595</v>
      </c>
      <c r="N47" s="25"/>
      <c r="O47" s="24"/>
      <c r="P47" s="11"/>
      <c r="Q47" s="11"/>
      <c r="R47" s="11"/>
      <c r="S47" s="11"/>
    </row>
    <row r="48" spans="1:19" x14ac:dyDescent="0.3">
      <c r="A48" s="22"/>
      <c r="B48" s="24"/>
      <c r="C48" s="24" t="s">
        <v>144</v>
      </c>
      <c r="D48" s="24">
        <f>'L2'!D44</f>
        <v>5966</v>
      </c>
      <c r="E48" s="24">
        <f>'L2'!E44</f>
        <v>1366</v>
      </c>
      <c r="F48" s="24">
        <f>'L2'!F44</f>
        <v>404</v>
      </c>
      <c r="G48" s="24">
        <f>'L2'!G44</f>
        <v>78</v>
      </c>
      <c r="H48" s="24">
        <f>'L2'!H44</f>
        <v>74</v>
      </c>
      <c r="I48" s="24">
        <f>'L2'!I44</f>
        <v>59</v>
      </c>
      <c r="J48" s="24">
        <f>'L2'!J44</f>
        <v>0</v>
      </c>
      <c r="K48" s="24">
        <f t="shared" si="4"/>
        <v>7888</v>
      </c>
      <c r="L48" s="24">
        <f t="shared" si="5"/>
        <v>7947</v>
      </c>
      <c r="M48" s="24">
        <f t="shared" si="6"/>
        <v>7947</v>
      </c>
      <c r="N48" s="25"/>
      <c r="O48" s="24"/>
      <c r="P48" s="11"/>
      <c r="Q48" s="11"/>
      <c r="R48" s="11"/>
      <c r="S48" s="11"/>
    </row>
    <row r="49" spans="1:19" x14ac:dyDescent="0.3">
      <c r="A49" s="22"/>
      <c r="B49" s="24"/>
      <c r="C49" s="24" t="s">
        <v>145</v>
      </c>
      <c r="D49" s="24">
        <f>'L2'!D45</f>
        <v>22751</v>
      </c>
      <c r="E49" s="24">
        <f>'L2'!E45</f>
        <v>3149</v>
      </c>
      <c r="F49" s="24">
        <f>'L2'!F45</f>
        <v>1258</v>
      </c>
      <c r="G49" s="24">
        <f>'L2'!G45</f>
        <v>844</v>
      </c>
      <c r="H49" s="24">
        <f>'L2'!H45</f>
        <v>752</v>
      </c>
      <c r="I49" s="24">
        <f>'L2'!I45</f>
        <v>76</v>
      </c>
      <c r="J49" s="24">
        <f>'L2'!J45</f>
        <v>0</v>
      </c>
      <c r="K49" s="24">
        <f t="shared" si="4"/>
        <v>28754</v>
      </c>
      <c r="L49" s="24">
        <f t="shared" si="5"/>
        <v>28830</v>
      </c>
      <c r="M49" s="24">
        <f t="shared" si="6"/>
        <v>28830</v>
      </c>
      <c r="N49" s="25"/>
      <c r="O49" s="24"/>
      <c r="P49" s="11"/>
      <c r="Q49" s="11"/>
      <c r="R49" s="11"/>
      <c r="S49" s="11"/>
    </row>
    <row r="50" spans="1:19" x14ac:dyDescent="0.3">
      <c r="A50" s="22"/>
      <c r="B50" s="24"/>
      <c r="C50" s="24" t="s">
        <v>146</v>
      </c>
      <c r="D50" s="24">
        <f>'L2'!D46</f>
        <v>7957</v>
      </c>
      <c r="E50" s="24">
        <f>'L2'!E46</f>
        <v>859</v>
      </c>
      <c r="F50" s="24">
        <f>'L2'!F46</f>
        <v>248</v>
      </c>
      <c r="G50" s="24">
        <f>'L2'!G46</f>
        <v>538</v>
      </c>
      <c r="H50" s="24">
        <f>'L2'!H46</f>
        <v>103</v>
      </c>
      <c r="I50" s="24">
        <f>'L2'!I46</f>
        <v>48</v>
      </c>
      <c r="J50" s="24">
        <f>'L2'!J46</f>
        <v>0</v>
      </c>
      <c r="K50" s="24">
        <f t="shared" si="4"/>
        <v>9705</v>
      </c>
      <c r="L50" s="24">
        <f t="shared" si="5"/>
        <v>9753</v>
      </c>
      <c r="M50" s="24">
        <f t="shared" si="6"/>
        <v>9753</v>
      </c>
      <c r="N50" s="25"/>
      <c r="O50" s="24"/>
      <c r="P50" s="11"/>
      <c r="Q50" s="11"/>
      <c r="R50" s="11"/>
      <c r="S50" s="11"/>
    </row>
    <row r="51" spans="1:19" x14ac:dyDescent="0.3">
      <c r="A51" s="22"/>
      <c r="B51" s="24"/>
      <c r="C51" s="24" t="s">
        <v>147</v>
      </c>
      <c r="D51" s="24">
        <f>'L2'!D47</f>
        <v>4685</v>
      </c>
      <c r="E51" s="24">
        <f>'L2'!E47</f>
        <v>645</v>
      </c>
      <c r="F51" s="24">
        <f>'L2'!F47</f>
        <v>118</v>
      </c>
      <c r="G51" s="24">
        <f>'L2'!G47</f>
        <v>7</v>
      </c>
      <c r="H51" s="24">
        <f>'L2'!H47</f>
        <v>199</v>
      </c>
      <c r="I51" s="24">
        <f>'L2'!I47</f>
        <v>26</v>
      </c>
      <c r="J51" s="24">
        <f>'L2'!J47</f>
        <v>0</v>
      </c>
      <c r="K51" s="24">
        <f t="shared" si="4"/>
        <v>5654</v>
      </c>
      <c r="L51" s="24">
        <f t="shared" si="5"/>
        <v>5680</v>
      </c>
      <c r="M51" s="24">
        <f t="shared" si="6"/>
        <v>5680</v>
      </c>
      <c r="N51" s="25"/>
      <c r="O51" s="24"/>
      <c r="P51" s="11"/>
      <c r="Q51" s="11"/>
      <c r="R51" s="11"/>
      <c r="S51" s="11"/>
    </row>
    <row r="52" spans="1:19" x14ac:dyDescent="0.3">
      <c r="A52" s="22"/>
      <c r="B52" s="24"/>
      <c r="C52" s="24" t="s">
        <v>195</v>
      </c>
      <c r="D52" s="24">
        <f>'L3'!D20</f>
        <v>6360</v>
      </c>
      <c r="E52" s="24">
        <f>'L3'!E20</f>
        <v>1003</v>
      </c>
      <c r="F52" s="24">
        <f>'L3'!F20</f>
        <v>398</v>
      </c>
      <c r="G52" s="24">
        <f>'L3'!G20</f>
        <v>1203</v>
      </c>
      <c r="H52" s="24">
        <f>'L3'!H20</f>
        <v>37</v>
      </c>
      <c r="I52" s="24">
        <f>'L3'!I20</f>
        <v>27</v>
      </c>
      <c r="J52" s="24">
        <f>'L3'!J20</f>
        <v>0</v>
      </c>
      <c r="K52" s="24">
        <f t="shared" si="4"/>
        <v>9001</v>
      </c>
      <c r="L52" s="24">
        <f t="shared" si="5"/>
        <v>9028</v>
      </c>
      <c r="M52" s="24">
        <f t="shared" si="6"/>
        <v>9028</v>
      </c>
      <c r="N52" s="25"/>
      <c r="O52" s="24"/>
      <c r="P52" s="11"/>
      <c r="Q52" s="11"/>
      <c r="R52" s="11"/>
      <c r="S52" s="11"/>
    </row>
    <row r="53" spans="1:19" x14ac:dyDescent="0.3">
      <c r="A53" s="22"/>
      <c r="B53" s="24"/>
      <c r="C53" s="24" t="s">
        <v>154</v>
      </c>
      <c r="D53" s="24">
        <f>'L3'!D21</f>
        <v>279</v>
      </c>
      <c r="E53" s="24">
        <f>'L3'!E21</f>
        <v>47</v>
      </c>
      <c r="F53" s="24">
        <f>'L3'!F21</f>
        <v>8</v>
      </c>
      <c r="G53" s="24">
        <f>'L3'!G21</f>
        <v>0</v>
      </c>
      <c r="H53" s="24">
        <f>'L3'!H21</f>
        <v>16</v>
      </c>
      <c r="I53" s="24">
        <f>'L3'!I21</f>
        <v>24</v>
      </c>
      <c r="J53" s="24">
        <f>'L3'!J21</f>
        <v>0</v>
      </c>
      <c r="K53" s="24">
        <f t="shared" si="4"/>
        <v>350</v>
      </c>
      <c r="L53" s="24">
        <f t="shared" si="5"/>
        <v>374</v>
      </c>
      <c r="M53" s="24">
        <f t="shared" si="6"/>
        <v>374</v>
      </c>
      <c r="N53" s="25"/>
      <c r="O53" s="24"/>
      <c r="P53" s="11"/>
      <c r="Q53" s="11"/>
      <c r="R53" s="11"/>
      <c r="S53" s="11"/>
    </row>
    <row r="54" spans="1:19" x14ac:dyDescent="0.3">
      <c r="A54" s="22"/>
      <c r="B54" s="24"/>
      <c r="C54" s="24" t="s">
        <v>146</v>
      </c>
      <c r="D54" s="24">
        <f>'L3'!D22</f>
        <v>15267</v>
      </c>
      <c r="E54" s="24">
        <f>'L3'!E22</f>
        <v>1801</v>
      </c>
      <c r="F54" s="24">
        <f>'L3'!F22</f>
        <v>392</v>
      </c>
      <c r="G54" s="24">
        <f>'L3'!G22</f>
        <v>996</v>
      </c>
      <c r="H54" s="24">
        <f>'L3'!H22</f>
        <v>201</v>
      </c>
      <c r="I54" s="24">
        <f>'L3'!I22</f>
        <v>34</v>
      </c>
      <c r="J54" s="24">
        <f>'L3'!J22</f>
        <v>0</v>
      </c>
      <c r="K54" s="24">
        <f t="shared" si="4"/>
        <v>18657</v>
      </c>
      <c r="L54" s="24">
        <f t="shared" si="5"/>
        <v>18691</v>
      </c>
      <c r="M54" s="24">
        <f t="shared" si="6"/>
        <v>18691</v>
      </c>
      <c r="N54" s="25"/>
      <c r="O54" s="24"/>
      <c r="P54" s="11"/>
      <c r="Q54" s="11"/>
      <c r="R54" s="11"/>
      <c r="S54" s="11"/>
    </row>
    <row r="55" spans="1:19" x14ac:dyDescent="0.3">
      <c r="A55" s="22"/>
      <c r="B55" s="24"/>
      <c r="C55" s="24" t="s">
        <v>155</v>
      </c>
      <c r="D55" s="24">
        <f>'L3'!D23</f>
        <v>185</v>
      </c>
      <c r="E55" s="24">
        <f>'L3'!E23</f>
        <v>15</v>
      </c>
      <c r="F55" s="24">
        <f>'L3'!F23</f>
        <v>2</v>
      </c>
      <c r="G55" s="24">
        <f>'L3'!G23</f>
        <v>0</v>
      </c>
      <c r="H55" s="24">
        <f>'L3'!H23</f>
        <v>18</v>
      </c>
      <c r="I55" s="24">
        <f>'L3'!I23</f>
        <v>3</v>
      </c>
      <c r="J55" s="24">
        <f>'L3'!J23</f>
        <v>0</v>
      </c>
      <c r="K55" s="24">
        <f t="shared" si="4"/>
        <v>220</v>
      </c>
      <c r="L55" s="24">
        <f t="shared" si="5"/>
        <v>223</v>
      </c>
      <c r="M55" s="24">
        <f t="shared" si="6"/>
        <v>223</v>
      </c>
      <c r="N55" s="25"/>
      <c r="O55" s="24"/>
      <c r="P55" s="11"/>
      <c r="Q55" s="11"/>
      <c r="R55" s="11"/>
      <c r="S55" s="11"/>
    </row>
    <row r="56" spans="1:19" x14ac:dyDescent="0.3">
      <c r="A56" s="22"/>
      <c r="B56" s="24"/>
      <c r="C56" s="24" t="s">
        <v>156</v>
      </c>
      <c r="D56" s="24">
        <f>'L3'!D24</f>
        <v>14138</v>
      </c>
      <c r="E56" s="24">
        <f>'L3'!E24</f>
        <v>1770</v>
      </c>
      <c r="F56" s="24">
        <f>'L3'!F24</f>
        <v>424</v>
      </c>
      <c r="G56" s="24">
        <f>'L3'!G24</f>
        <v>867</v>
      </c>
      <c r="H56" s="24">
        <f>'L3'!H24</f>
        <v>191</v>
      </c>
      <c r="I56" s="24">
        <f>'L3'!I24</f>
        <v>23</v>
      </c>
      <c r="J56" s="24">
        <f>'L3'!J24</f>
        <v>0</v>
      </c>
      <c r="K56" s="24">
        <f t="shared" si="4"/>
        <v>17390</v>
      </c>
      <c r="L56" s="24">
        <f t="shared" si="5"/>
        <v>17413</v>
      </c>
      <c r="M56" s="24">
        <f t="shared" si="6"/>
        <v>17413</v>
      </c>
      <c r="N56" s="25"/>
      <c r="O56" s="24"/>
      <c r="P56" s="11"/>
      <c r="Q56" s="11"/>
      <c r="R56" s="11"/>
      <c r="S56" s="11"/>
    </row>
    <row r="57" spans="1:19" x14ac:dyDescent="0.3">
      <c r="A57" s="22"/>
      <c r="B57" s="24"/>
      <c r="C57" s="24" t="s">
        <v>157</v>
      </c>
      <c r="D57" s="24">
        <f>'L3'!D25</f>
        <v>2050</v>
      </c>
      <c r="E57" s="24">
        <f>'L3'!E25</f>
        <v>222</v>
      </c>
      <c r="F57" s="24">
        <f>'L3'!F25</f>
        <v>26</v>
      </c>
      <c r="G57" s="24">
        <f>'L3'!G25</f>
        <v>5</v>
      </c>
      <c r="H57" s="24">
        <f>'L3'!H25</f>
        <v>36</v>
      </c>
      <c r="I57" s="24">
        <f>'L3'!I25</f>
        <v>87</v>
      </c>
      <c r="J57" s="24">
        <f>'L3'!J25</f>
        <v>0</v>
      </c>
      <c r="K57" s="24">
        <f t="shared" si="4"/>
        <v>2339</v>
      </c>
      <c r="L57" s="24">
        <f t="shared" si="5"/>
        <v>2426</v>
      </c>
      <c r="M57" s="24">
        <f t="shared" si="6"/>
        <v>2426</v>
      </c>
      <c r="N57" s="25"/>
      <c r="O57" s="24"/>
      <c r="P57" s="11"/>
      <c r="Q57" s="11"/>
      <c r="R57" s="11"/>
      <c r="S57" s="11"/>
    </row>
    <row r="58" spans="1:19" x14ac:dyDescent="0.3">
      <c r="A58" s="22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5"/>
      <c r="O58" s="24"/>
      <c r="P58" s="11"/>
      <c r="Q58" s="11"/>
      <c r="R58" s="11"/>
      <c r="S58" s="11"/>
    </row>
    <row r="59" spans="1:19" x14ac:dyDescent="0.3">
      <c r="A59" s="22"/>
      <c r="B59" s="24"/>
      <c r="C59" s="23" t="s">
        <v>174</v>
      </c>
      <c r="D59" s="24">
        <f>SUM(D36:D57)</f>
        <v>270933</v>
      </c>
      <c r="E59" s="24">
        <f t="shared" ref="E59:I59" si="7">SUM(E36:E57)</f>
        <v>32327</v>
      </c>
      <c r="F59" s="24">
        <f t="shared" si="7"/>
        <v>10486</v>
      </c>
      <c r="G59" s="24">
        <f t="shared" si="7"/>
        <v>7442</v>
      </c>
      <c r="H59" s="24">
        <f t="shared" si="7"/>
        <v>5530</v>
      </c>
      <c r="I59" s="24">
        <f t="shared" si="7"/>
        <v>1712</v>
      </c>
      <c r="J59" s="24">
        <f>SUM(J36:J57)</f>
        <v>0</v>
      </c>
      <c r="K59" s="24">
        <f>SUM(D59:H59)</f>
        <v>326718</v>
      </c>
      <c r="L59" s="24">
        <f>K59+I59</f>
        <v>328430</v>
      </c>
      <c r="M59" s="24">
        <f>L59+J59</f>
        <v>328430</v>
      </c>
      <c r="N59" s="25"/>
      <c r="O59" s="24"/>
      <c r="P59" s="11"/>
      <c r="Q59" s="11"/>
      <c r="R59" s="11"/>
      <c r="S59" s="11"/>
    </row>
    <row r="60" spans="1:19" x14ac:dyDescent="0.3">
      <c r="A60" s="22"/>
      <c r="B60" s="24"/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5"/>
      <c r="O60" s="24"/>
      <c r="P60" s="11"/>
      <c r="Q60" s="11"/>
      <c r="R60" s="11"/>
      <c r="S60" s="11"/>
    </row>
    <row r="61" spans="1:19" x14ac:dyDescent="0.3">
      <c r="A61" s="22"/>
      <c r="B61" s="24" t="s">
        <v>176</v>
      </c>
      <c r="C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/>
      <c r="O61" s="24"/>
      <c r="P61" s="11"/>
      <c r="Q61" s="11"/>
      <c r="R61" s="11"/>
      <c r="S61" s="11"/>
    </row>
    <row r="62" spans="1:19" x14ac:dyDescent="0.3">
      <c r="A62" s="22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4"/>
      <c r="P62" s="11"/>
      <c r="Q62" s="11"/>
      <c r="R62" s="11"/>
      <c r="S62" s="11"/>
    </row>
    <row r="63" spans="1:19" x14ac:dyDescent="0.3">
      <c r="A63" s="22"/>
      <c r="B63" s="24"/>
      <c r="C63" s="24" t="s">
        <v>122</v>
      </c>
      <c r="D63" s="24">
        <f>D9+D36</f>
        <v>60854</v>
      </c>
      <c r="E63" s="24">
        <f t="shared" ref="E63:I63" si="8">E9+E36</f>
        <v>5183</v>
      </c>
      <c r="F63" s="24">
        <f t="shared" si="8"/>
        <v>1146</v>
      </c>
      <c r="G63" s="24">
        <f t="shared" si="8"/>
        <v>860</v>
      </c>
      <c r="H63" s="24">
        <f t="shared" si="8"/>
        <v>2607</v>
      </c>
      <c r="I63" s="24">
        <f t="shared" si="8"/>
        <v>395</v>
      </c>
      <c r="J63" s="24">
        <f t="shared" ref="J63:J84" si="9">J9+J36</f>
        <v>0</v>
      </c>
      <c r="K63" s="24">
        <f t="shared" ref="K63:K78" si="10">SUM(D63:H63)</f>
        <v>70650</v>
      </c>
      <c r="L63" s="24">
        <f t="shared" ref="L63:L78" si="11">K63+I63</f>
        <v>71045</v>
      </c>
      <c r="M63" s="24">
        <f t="shared" ref="M63:M78" si="12">L63+J63</f>
        <v>71045</v>
      </c>
      <c r="N63" s="25"/>
      <c r="O63" s="24"/>
      <c r="P63" s="11"/>
      <c r="Q63" s="11"/>
      <c r="R63" s="11"/>
      <c r="S63" s="11"/>
    </row>
    <row r="64" spans="1:19" x14ac:dyDescent="0.3">
      <c r="A64" s="22"/>
      <c r="B64" s="24"/>
      <c r="C64" s="24" t="s">
        <v>133</v>
      </c>
      <c r="D64" s="24">
        <f t="shared" ref="D64:I64" si="13">D10+D37</f>
        <v>13317</v>
      </c>
      <c r="E64" s="24">
        <f t="shared" si="13"/>
        <v>976</v>
      </c>
      <c r="F64" s="24">
        <f t="shared" si="13"/>
        <v>202</v>
      </c>
      <c r="G64" s="24">
        <f t="shared" si="13"/>
        <v>14</v>
      </c>
      <c r="H64" s="24">
        <f t="shared" si="13"/>
        <v>459</v>
      </c>
      <c r="I64" s="24">
        <f t="shared" si="13"/>
        <v>117</v>
      </c>
      <c r="J64" s="24">
        <f t="shared" si="9"/>
        <v>0</v>
      </c>
      <c r="K64" s="24">
        <f t="shared" si="10"/>
        <v>14968</v>
      </c>
      <c r="L64" s="24">
        <f t="shared" si="11"/>
        <v>15085</v>
      </c>
      <c r="M64" s="24">
        <f t="shared" si="12"/>
        <v>15085</v>
      </c>
      <c r="N64" s="25"/>
      <c r="O64" s="24"/>
      <c r="P64" s="11"/>
      <c r="Q64" s="11"/>
      <c r="R64" s="11"/>
      <c r="S64" s="11"/>
    </row>
    <row r="65" spans="1:19" x14ac:dyDescent="0.3">
      <c r="A65" s="22"/>
      <c r="B65" s="24"/>
      <c r="C65" s="24" t="s">
        <v>134</v>
      </c>
      <c r="D65" s="24">
        <f t="shared" ref="D65:I65" si="14">D11+D38</f>
        <v>32240</v>
      </c>
      <c r="E65" s="24">
        <f t="shared" si="14"/>
        <v>2759</v>
      </c>
      <c r="F65" s="24">
        <f t="shared" si="14"/>
        <v>761</v>
      </c>
      <c r="G65" s="24">
        <f t="shared" si="14"/>
        <v>219</v>
      </c>
      <c r="H65" s="24">
        <f t="shared" si="14"/>
        <v>746</v>
      </c>
      <c r="I65" s="24">
        <f t="shared" si="14"/>
        <v>240</v>
      </c>
      <c r="J65" s="24">
        <f t="shared" si="9"/>
        <v>0</v>
      </c>
      <c r="K65" s="24">
        <f t="shared" si="10"/>
        <v>36725</v>
      </c>
      <c r="L65" s="24">
        <f t="shared" si="11"/>
        <v>36965</v>
      </c>
      <c r="M65" s="24">
        <f t="shared" si="12"/>
        <v>36965</v>
      </c>
      <c r="N65" s="25"/>
      <c r="O65" s="24"/>
      <c r="P65" s="11"/>
      <c r="Q65" s="11"/>
      <c r="R65" s="11"/>
      <c r="S65" s="11"/>
    </row>
    <row r="66" spans="1:19" x14ac:dyDescent="0.3">
      <c r="A66" s="22"/>
      <c r="B66" s="24"/>
      <c r="C66" s="24" t="s">
        <v>135</v>
      </c>
      <c r="D66" s="24">
        <f t="shared" ref="D66:I66" si="15">D12+D39</f>
        <v>10110</v>
      </c>
      <c r="E66" s="24">
        <f t="shared" si="15"/>
        <v>1124</v>
      </c>
      <c r="F66" s="24">
        <f t="shared" si="15"/>
        <v>200</v>
      </c>
      <c r="G66" s="24">
        <f t="shared" si="15"/>
        <v>25</v>
      </c>
      <c r="H66" s="24">
        <f t="shared" si="15"/>
        <v>499</v>
      </c>
      <c r="I66" s="24">
        <f t="shared" si="15"/>
        <v>182</v>
      </c>
      <c r="J66" s="24">
        <f t="shared" si="9"/>
        <v>0</v>
      </c>
      <c r="K66" s="24">
        <f t="shared" si="10"/>
        <v>11958</v>
      </c>
      <c r="L66" s="24">
        <f t="shared" si="11"/>
        <v>12140</v>
      </c>
      <c r="M66" s="24">
        <f t="shared" si="12"/>
        <v>12140</v>
      </c>
      <c r="N66" s="25"/>
      <c r="O66" s="24"/>
      <c r="P66" s="11"/>
      <c r="Q66" s="11"/>
      <c r="R66" s="11"/>
      <c r="S66" s="11"/>
    </row>
    <row r="67" spans="1:19" x14ac:dyDescent="0.3">
      <c r="A67" s="22"/>
      <c r="B67" s="24"/>
      <c r="C67" s="24" t="s">
        <v>198</v>
      </c>
      <c r="D67" s="24">
        <f t="shared" ref="D67:I67" si="16">D13+D40</f>
        <v>78858</v>
      </c>
      <c r="E67" s="24">
        <f t="shared" si="16"/>
        <v>9007</v>
      </c>
      <c r="F67" s="24">
        <f t="shared" si="16"/>
        <v>3901</v>
      </c>
      <c r="G67" s="24">
        <f t="shared" si="16"/>
        <v>1470</v>
      </c>
      <c r="H67" s="24">
        <f t="shared" si="16"/>
        <v>384</v>
      </c>
      <c r="I67" s="24">
        <f t="shared" si="16"/>
        <v>159</v>
      </c>
      <c r="J67" s="24">
        <f t="shared" si="9"/>
        <v>0</v>
      </c>
      <c r="K67" s="24">
        <f t="shared" si="10"/>
        <v>93620</v>
      </c>
      <c r="L67" s="24">
        <f t="shared" si="11"/>
        <v>93779</v>
      </c>
      <c r="M67" s="24">
        <f t="shared" si="12"/>
        <v>93779</v>
      </c>
      <c r="N67" s="25"/>
      <c r="O67" s="24"/>
      <c r="P67" s="11"/>
      <c r="Q67" s="11"/>
      <c r="R67" s="11"/>
      <c r="S67" s="11"/>
    </row>
    <row r="68" spans="1:19" x14ac:dyDescent="0.3">
      <c r="A68" s="22"/>
      <c r="B68" s="24"/>
      <c r="C68" s="24" t="s">
        <v>136</v>
      </c>
      <c r="D68" s="24">
        <f t="shared" ref="D68:I68" si="17">D14+D41</f>
        <v>24676</v>
      </c>
      <c r="E68" s="24">
        <f t="shared" si="17"/>
        <v>3757</v>
      </c>
      <c r="F68" s="24">
        <f t="shared" si="17"/>
        <v>971</v>
      </c>
      <c r="G68" s="24">
        <f t="shared" si="17"/>
        <v>286</v>
      </c>
      <c r="H68" s="24">
        <f t="shared" si="17"/>
        <v>453</v>
      </c>
      <c r="I68" s="24">
        <f t="shared" si="17"/>
        <v>191</v>
      </c>
      <c r="J68" s="24">
        <f t="shared" si="9"/>
        <v>0</v>
      </c>
      <c r="K68" s="24">
        <f t="shared" si="10"/>
        <v>30143</v>
      </c>
      <c r="L68" s="24">
        <f t="shared" si="11"/>
        <v>30334</v>
      </c>
      <c r="M68" s="24">
        <f t="shared" si="12"/>
        <v>30334</v>
      </c>
      <c r="N68" s="25"/>
      <c r="O68" s="24"/>
      <c r="P68" s="11"/>
      <c r="Q68" s="11"/>
      <c r="R68" s="11"/>
      <c r="S68" s="11"/>
    </row>
    <row r="69" spans="1:19" x14ac:dyDescent="0.3">
      <c r="A69" s="22"/>
      <c r="B69" s="24"/>
      <c r="C69" s="24" t="s">
        <v>137</v>
      </c>
      <c r="D69" s="24">
        <f t="shared" ref="D69:I69" si="18">D15+D42</f>
        <v>8946</v>
      </c>
      <c r="E69" s="24">
        <f t="shared" si="18"/>
        <v>1318</v>
      </c>
      <c r="F69" s="24">
        <f t="shared" si="18"/>
        <v>249</v>
      </c>
      <c r="G69" s="24">
        <f t="shared" si="18"/>
        <v>27</v>
      </c>
      <c r="H69" s="24">
        <f t="shared" si="18"/>
        <v>140</v>
      </c>
      <c r="I69" s="24">
        <f t="shared" si="18"/>
        <v>77</v>
      </c>
      <c r="J69" s="24">
        <f t="shared" si="9"/>
        <v>0</v>
      </c>
      <c r="K69" s="24">
        <f t="shared" si="10"/>
        <v>10680</v>
      </c>
      <c r="L69" s="24">
        <f t="shared" si="11"/>
        <v>10757</v>
      </c>
      <c r="M69" s="24">
        <f t="shared" si="12"/>
        <v>10757</v>
      </c>
      <c r="N69" s="25"/>
      <c r="O69" s="24"/>
      <c r="P69" s="11"/>
      <c r="Q69" s="11"/>
      <c r="R69" s="11"/>
      <c r="S69" s="11"/>
    </row>
    <row r="70" spans="1:19" x14ac:dyDescent="0.3">
      <c r="A70" s="22"/>
      <c r="B70" s="24"/>
      <c r="C70" s="24" t="s">
        <v>138</v>
      </c>
      <c r="D70" s="24">
        <f t="shared" ref="D70:I70" si="19">D16+D43</f>
        <v>54859</v>
      </c>
      <c r="E70" s="24">
        <f t="shared" si="19"/>
        <v>6413</v>
      </c>
      <c r="F70" s="24">
        <f t="shared" si="19"/>
        <v>2547</v>
      </c>
      <c r="G70" s="24">
        <f t="shared" si="19"/>
        <v>1111</v>
      </c>
      <c r="H70" s="24">
        <f t="shared" si="19"/>
        <v>1128</v>
      </c>
      <c r="I70" s="24">
        <f t="shared" si="19"/>
        <v>587</v>
      </c>
      <c r="J70" s="24">
        <f t="shared" si="9"/>
        <v>0</v>
      </c>
      <c r="K70" s="24">
        <f t="shared" si="10"/>
        <v>66058</v>
      </c>
      <c r="L70" s="24">
        <f t="shared" si="11"/>
        <v>66645</v>
      </c>
      <c r="M70" s="24">
        <f t="shared" si="12"/>
        <v>66645</v>
      </c>
      <c r="N70" s="25"/>
      <c r="O70" s="24"/>
      <c r="P70" s="11"/>
      <c r="Q70" s="11"/>
      <c r="R70" s="11"/>
      <c r="S70" s="11"/>
    </row>
    <row r="71" spans="1:19" x14ac:dyDescent="0.3">
      <c r="A71" s="22"/>
      <c r="B71" s="24"/>
      <c r="C71" s="24" t="s">
        <v>139</v>
      </c>
      <c r="D71" s="24">
        <f t="shared" ref="D71:I71" si="20">D17+D44</f>
        <v>68271</v>
      </c>
      <c r="E71" s="24">
        <f t="shared" si="20"/>
        <v>6707</v>
      </c>
      <c r="F71" s="24">
        <f t="shared" si="20"/>
        <v>2937</v>
      </c>
      <c r="G71" s="24">
        <f t="shared" si="20"/>
        <v>1752</v>
      </c>
      <c r="H71" s="24">
        <f t="shared" si="20"/>
        <v>1170</v>
      </c>
      <c r="I71" s="24">
        <f t="shared" si="20"/>
        <v>141</v>
      </c>
      <c r="J71" s="24">
        <f t="shared" si="9"/>
        <v>0</v>
      </c>
      <c r="K71" s="24">
        <f t="shared" si="10"/>
        <v>80837</v>
      </c>
      <c r="L71" s="24">
        <f t="shared" si="11"/>
        <v>80978</v>
      </c>
      <c r="M71" s="24">
        <f t="shared" si="12"/>
        <v>80978</v>
      </c>
      <c r="N71" s="25"/>
      <c r="O71" s="24"/>
      <c r="P71" s="11"/>
      <c r="Q71" s="11"/>
      <c r="R71" s="11"/>
      <c r="S71" s="11"/>
    </row>
    <row r="72" spans="1:19" x14ac:dyDescent="0.3">
      <c r="A72" s="22"/>
      <c r="B72" s="24"/>
      <c r="C72" s="24" t="s">
        <v>199</v>
      </c>
      <c r="D72" s="24">
        <f t="shared" ref="D72:I72" si="21">D18+D45</f>
        <v>18439</v>
      </c>
      <c r="E72" s="24">
        <f t="shared" si="21"/>
        <v>1956</v>
      </c>
      <c r="F72" s="24">
        <f t="shared" si="21"/>
        <v>416</v>
      </c>
      <c r="G72" s="24">
        <f t="shared" si="21"/>
        <v>83</v>
      </c>
      <c r="H72" s="24">
        <f t="shared" si="21"/>
        <v>62</v>
      </c>
      <c r="I72" s="24">
        <f t="shared" si="21"/>
        <v>265</v>
      </c>
      <c r="J72" s="24">
        <f t="shared" si="9"/>
        <v>0</v>
      </c>
      <c r="K72" s="24">
        <f t="shared" si="10"/>
        <v>20956</v>
      </c>
      <c r="L72" s="24">
        <f t="shared" si="11"/>
        <v>21221</v>
      </c>
      <c r="M72" s="24">
        <f t="shared" si="12"/>
        <v>21221</v>
      </c>
      <c r="N72" s="25"/>
      <c r="O72" s="24"/>
      <c r="P72" s="11"/>
      <c r="Q72" s="11"/>
      <c r="R72" s="11"/>
      <c r="S72" s="11"/>
    </row>
    <row r="73" spans="1:19" x14ac:dyDescent="0.3">
      <c r="A73" s="22"/>
      <c r="B73" s="24"/>
      <c r="C73" s="24" t="s">
        <v>142</v>
      </c>
      <c r="D73" s="24">
        <f t="shared" ref="D73:I73" si="22">D19+D46</f>
        <v>4472</v>
      </c>
      <c r="E73" s="24">
        <f t="shared" si="22"/>
        <v>1030</v>
      </c>
      <c r="F73" s="24">
        <f t="shared" si="22"/>
        <v>290</v>
      </c>
      <c r="G73" s="24">
        <f t="shared" si="22"/>
        <v>71</v>
      </c>
      <c r="H73" s="24">
        <f t="shared" si="22"/>
        <v>75</v>
      </c>
      <c r="I73" s="24">
        <f t="shared" si="22"/>
        <v>131</v>
      </c>
      <c r="J73" s="24">
        <f t="shared" si="9"/>
        <v>0</v>
      </c>
      <c r="K73" s="24">
        <f t="shared" si="10"/>
        <v>5938</v>
      </c>
      <c r="L73" s="24">
        <f t="shared" si="11"/>
        <v>6069</v>
      </c>
      <c r="M73" s="24">
        <f t="shared" si="12"/>
        <v>6069</v>
      </c>
      <c r="N73" s="25"/>
      <c r="O73" s="24"/>
      <c r="P73" s="11"/>
      <c r="Q73" s="11"/>
      <c r="R73" s="11"/>
      <c r="S73" s="11"/>
    </row>
    <row r="74" spans="1:19" x14ac:dyDescent="0.3">
      <c r="A74" s="22"/>
      <c r="B74" s="24"/>
      <c r="C74" s="24" t="s">
        <v>143</v>
      </c>
      <c r="D74" s="24">
        <f t="shared" ref="D74:I74" si="23">D20+D47</f>
        <v>11292</v>
      </c>
      <c r="E74" s="24">
        <f t="shared" si="23"/>
        <v>1778</v>
      </c>
      <c r="F74" s="24">
        <f t="shared" si="23"/>
        <v>406</v>
      </c>
      <c r="G74" s="24">
        <f t="shared" si="23"/>
        <v>59</v>
      </c>
      <c r="H74" s="24">
        <f t="shared" si="23"/>
        <v>216</v>
      </c>
      <c r="I74" s="24">
        <f t="shared" si="23"/>
        <v>124</v>
      </c>
      <c r="J74" s="24">
        <f t="shared" si="9"/>
        <v>0</v>
      </c>
      <c r="K74" s="24">
        <f t="shared" si="10"/>
        <v>13751</v>
      </c>
      <c r="L74" s="24">
        <f t="shared" si="11"/>
        <v>13875</v>
      </c>
      <c r="M74" s="24">
        <f t="shared" si="12"/>
        <v>13875</v>
      </c>
      <c r="N74" s="25"/>
      <c r="O74" s="24"/>
      <c r="P74" s="11"/>
      <c r="Q74" s="11"/>
      <c r="R74" s="11"/>
      <c r="S74" s="11"/>
    </row>
    <row r="75" spans="1:19" x14ac:dyDescent="0.3">
      <c r="A75" s="22"/>
      <c r="B75" s="24"/>
      <c r="C75" s="24" t="s">
        <v>144</v>
      </c>
      <c r="D75" s="24">
        <f t="shared" ref="D75:I75" si="24">D21+D48</f>
        <v>11534</v>
      </c>
      <c r="E75" s="24">
        <f t="shared" si="24"/>
        <v>2643</v>
      </c>
      <c r="F75" s="24">
        <f t="shared" si="24"/>
        <v>799</v>
      </c>
      <c r="G75" s="24">
        <f t="shared" si="24"/>
        <v>138</v>
      </c>
      <c r="H75" s="24">
        <f t="shared" si="24"/>
        <v>151</v>
      </c>
      <c r="I75" s="24">
        <f t="shared" si="24"/>
        <v>119</v>
      </c>
      <c r="J75" s="24">
        <f t="shared" si="9"/>
        <v>0</v>
      </c>
      <c r="K75" s="24">
        <f t="shared" si="10"/>
        <v>15265</v>
      </c>
      <c r="L75" s="24">
        <f t="shared" si="11"/>
        <v>15384</v>
      </c>
      <c r="M75" s="24">
        <f t="shared" si="12"/>
        <v>15384</v>
      </c>
      <c r="N75" s="25"/>
      <c r="O75" s="24"/>
      <c r="P75" s="11"/>
      <c r="Q75" s="11"/>
      <c r="R75" s="11"/>
      <c r="S75" s="11"/>
    </row>
    <row r="76" spans="1:19" x14ac:dyDescent="0.3">
      <c r="A76" s="22"/>
      <c r="B76" s="24"/>
      <c r="C76" s="24" t="s">
        <v>145</v>
      </c>
      <c r="D76" s="24">
        <f t="shared" ref="D76:I76" si="25">D22+D49</f>
        <v>46835</v>
      </c>
      <c r="E76" s="24">
        <f t="shared" si="25"/>
        <v>6243</v>
      </c>
      <c r="F76" s="24">
        <f t="shared" si="25"/>
        <v>2471</v>
      </c>
      <c r="G76" s="24">
        <f t="shared" si="25"/>
        <v>1602</v>
      </c>
      <c r="H76" s="24">
        <f t="shared" si="25"/>
        <v>1461</v>
      </c>
      <c r="I76" s="24">
        <f t="shared" si="25"/>
        <v>185</v>
      </c>
      <c r="J76" s="24">
        <f t="shared" si="9"/>
        <v>0</v>
      </c>
      <c r="K76" s="24">
        <f t="shared" si="10"/>
        <v>58612</v>
      </c>
      <c r="L76" s="24">
        <f t="shared" si="11"/>
        <v>58797</v>
      </c>
      <c r="M76" s="24">
        <f t="shared" si="12"/>
        <v>58797</v>
      </c>
      <c r="N76" s="25"/>
      <c r="O76" s="24"/>
      <c r="P76" s="11"/>
      <c r="Q76" s="11"/>
      <c r="R76" s="11"/>
      <c r="S76" s="11"/>
    </row>
    <row r="77" spans="1:19" x14ac:dyDescent="0.3">
      <c r="A77" s="22"/>
      <c r="B77" s="24"/>
      <c r="C77" s="24" t="s">
        <v>146</v>
      </c>
      <c r="D77" s="24">
        <f t="shared" ref="D77:I77" si="26">D23+D50</f>
        <v>16448</v>
      </c>
      <c r="E77" s="24">
        <f t="shared" si="26"/>
        <v>1662</v>
      </c>
      <c r="F77" s="24">
        <f t="shared" si="26"/>
        <v>583</v>
      </c>
      <c r="G77" s="24">
        <f t="shared" si="26"/>
        <v>1043</v>
      </c>
      <c r="H77" s="24">
        <f t="shared" si="26"/>
        <v>221</v>
      </c>
      <c r="I77" s="24">
        <f t="shared" si="26"/>
        <v>83</v>
      </c>
      <c r="J77" s="24">
        <f t="shared" si="9"/>
        <v>0</v>
      </c>
      <c r="K77" s="24">
        <f t="shared" si="10"/>
        <v>19957</v>
      </c>
      <c r="L77" s="24">
        <f t="shared" si="11"/>
        <v>20040</v>
      </c>
      <c r="M77" s="24">
        <f t="shared" si="12"/>
        <v>20040</v>
      </c>
      <c r="N77" s="25"/>
      <c r="O77" s="24"/>
      <c r="P77" s="11"/>
      <c r="Q77" s="11"/>
      <c r="R77" s="11"/>
      <c r="S77" s="11"/>
    </row>
    <row r="78" spans="1:19" x14ac:dyDescent="0.3">
      <c r="A78" s="22"/>
      <c r="B78" s="24"/>
      <c r="C78" s="24" t="s">
        <v>147</v>
      </c>
      <c r="D78" s="24">
        <f t="shared" ref="D78:I78" si="27">D24+D51</f>
        <v>9551</v>
      </c>
      <c r="E78" s="24">
        <f t="shared" si="27"/>
        <v>1323</v>
      </c>
      <c r="F78" s="24">
        <f t="shared" si="27"/>
        <v>286</v>
      </c>
      <c r="G78" s="24">
        <f t="shared" si="27"/>
        <v>8</v>
      </c>
      <c r="H78" s="24">
        <f t="shared" si="27"/>
        <v>400</v>
      </c>
      <c r="I78" s="24">
        <f t="shared" si="27"/>
        <v>48</v>
      </c>
      <c r="J78" s="24">
        <f t="shared" si="9"/>
        <v>0</v>
      </c>
      <c r="K78" s="24">
        <f t="shared" si="10"/>
        <v>11568</v>
      </c>
      <c r="L78" s="24">
        <f t="shared" si="11"/>
        <v>11616</v>
      </c>
      <c r="M78" s="24">
        <f t="shared" si="12"/>
        <v>11616</v>
      </c>
      <c r="N78" s="25"/>
      <c r="O78" s="24"/>
      <c r="P78" s="11"/>
      <c r="Q78" s="11"/>
      <c r="R78" s="11"/>
      <c r="S78" s="11"/>
    </row>
    <row r="79" spans="1:19" x14ac:dyDescent="0.3">
      <c r="A79" s="22"/>
      <c r="B79" s="24"/>
      <c r="C79" s="24" t="s">
        <v>195</v>
      </c>
      <c r="D79" s="24">
        <f t="shared" ref="D79:I79" si="28">D25+D52</f>
        <v>12867</v>
      </c>
      <c r="E79" s="24">
        <f t="shared" si="28"/>
        <v>2008</v>
      </c>
      <c r="F79" s="24">
        <f t="shared" si="28"/>
        <v>841</v>
      </c>
      <c r="G79" s="24">
        <f t="shared" si="28"/>
        <v>2350</v>
      </c>
      <c r="H79" s="24">
        <f t="shared" si="28"/>
        <v>109</v>
      </c>
      <c r="I79" s="24">
        <f t="shared" si="28"/>
        <v>51</v>
      </c>
      <c r="J79" s="24">
        <f t="shared" si="9"/>
        <v>0</v>
      </c>
      <c r="K79" s="24">
        <f t="shared" ref="K79:L84" si="29">K57+K68</f>
        <v>32482</v>
      </c>
      <c r="L79" s="24">
        <f t="shared" si="29"/>
        <v>32760</v>
      </c>
      <c r="M79" s="24">
        <f t="shared" ref="M79:M84" si="30">L79+J79</f>
        <v>32760</v>
      </c>
      <c r="N79" s="25"/>
      <c r="O79" s="24"/>
      <c r="P79" s="11"/>
      <c r="Q79" s="11"/>
      <c r="R79" s="11"/>
      <c r="S79" s="11"/>
    </row>
    <row r="80" spans="1:19" x14ac:dyDescent="0.3">
      <c r="A80" s="22"/>
      <c r="B80" s="24"/>
      <c r="C80" s="24" t="s">
        <v>154</v>
      </c>
      <c r="D80" s="24">
        <f t="shared" ref="D80:I80" si="31">D26+D53</f>
        <v>548</v>
      </c>
      <c r="E80" s="24">
        <f t="shared" si="31"/>
        <v>90</v>
      </c>
      <c r="F80" s="24">
        <f t="shared" si="31"/>
        <v>15</v>
      </c>
      <c r="G80" s="24">
        <f t="shared" si="31"/>
        <v>0</v>
      </c>
      <c r="H80" s="24">
        <f t="shared" si="31"/>
        <v>34</v>
      </c>
      <c r="I80" s="24">
        <f t="shared" si="31"/>
        <v>44</v>
      </c>
      <c r="J80" s="24">
        <f t="shared" si="9"/>
        <v>0</v>
      </c>
      <c r="K80" s="24">
        <f t="shared" si="29"/>
        <v>10680</v>
      </c>
      <c r="L80" s="24">
        <f t="shared" si="29"/>
        <v>10757</v>
      </c>
      <c r="M80" s="24">
        <f t="shared" si="30"/>
        <v>10757</v>
      </c>
      <c r="N80" s="25"/>
      <c r="O80" s="24"/>
      <c r="P80" s="11"/>
      <c r="Q80" s="11"/>
      <c r="R80" s="11"/>
      <c r="S80" s="11"/>
    </row>
    <row r="81" spans="1:19" x14ac:dyDescent="0.3">
      <c r="A81" s="22"/>
      <c r="B81" s="24"/>
      <c r="C81" s="24" t="s">
        <v>146</v>
      </c>
      <c r="D81" s="24">
        <f t="shared" ref="D81:I81" si="32">D27+D54</f>
        <v>29939</v>
      </c>
      <c r="E81" s="24">
        <f t="shared" si="32"/>
        <v>3892</v>
      </c>
      <c r="F81" s="24">
        <f t="shared" si="32"/>
        <v>803</v>
      </c>
      <c r="G81" s="24">
        <f t="shared" si="32"/>
        <v>1721</v>
      </c>
      <c r="H81" s="24">
        <f t="shared" si="32"/>
        <v>377</v>
      </c>
      <c r="I81" s="24">
        <f t="shared" si="32"/>
        <v>67</v>
      </c>
      <c r="J81" s="24">
        <f t="shared" si="9"/>
        <v>0</v>
      </c>
      <c r="K81" s="24">
        <f t="shared" si="29"/>
        <v>392776</v>
      </c>
      <c r="L81" s="24">
        <f t="shared" si="29"/>
        <v>395075</v>
      </c>
      <c r="M81" s="24">
        <f t="shared" si="30"/>
        <v>395075</v>
      </c>
      <c r="N81" s="25"/>
      <c r="O81" s="24"/>
      <c r="P81" s="11"/>
      <c r="Q81" s="11"/>
      <c r="R81" s="11"/>
      <c r="S81" s="11"/>
    </row>
    <row r="82" spans="1:19" x14ac:dyDescent="0.3">
      <c r="A82" s="22"/>
      <c r="B82" s="24"/>
      <c r="C82" s="24" t="s">
        <v>155</v>
      </c>
      <c r="D82" s="24">
        <f t="shared" ref="D82:I82" si="33">D28+D55</f>
        <v>349</v>
      </c>
      <c r="E82" s="24">
        <f t="shared" si="33"/>
        <v>28</v>
      </c>
      <c r="F82" s="24">
        <f t="shared" si="33"/>
        <v>6</v>
      </c>
      <c r="G82" s="24">
        <f t="shared" si="33"/>
        <v>0</v>
      </c>
      <c r="H82" s="24">
        <f t="shared" si="33"/>
        <v>36</v>
      </c>
      <c r="I82" s="24">
        <f t="shared" si="33"/>
        <v>5</v>
      </c>
      <c r="J82" s="24">
        <f t="shared" si="9"/>
        <v>0</v>
      </c>
      <c r="K82" s="24">
        <f t="shared" si="29"/>
        <v>80837</v>
      </c>
      <c r="L82" s="24">
        <f t="shared" si="29"/>
        <v>80978</v>
      </c>
      <c r="M82" s="24">
        <f t="shared" si="30"/>
        <v>80978</v>
      </c>
      <c r="N82" s="25"/>
      <c r="O82" s="24"/>
      <c r="P82" s="11"/>
      <c r="Q82" s="11"/>
      <c r="R82" s="11"/>
      <c r="S82" s="11"/>
    </row>
    <row r="83" spans="1:19" x14ac:dyDescent="0.3">
      <c r="A83" s="22"/>
      <c r="B83" s="24"/>
      <c r="C83" s="24" t="s">
        <v>156</v>
      </c>
      <c r="D83" s="24">
        <f t="shared" ref="D83:I83" si="34">D29+D56</f>
        <v>28781</v>
      </c>
      <c r="E83" s="24">
        <f t="shared" si="34"/>
        <v>3373</v>
      </c>
      <c r="F83" s="24">
        <f t="shared" si="34"/>
        <v>720</v>
      </c>
      <c r="G83" s="24">
        <f t="shared" si="34"/>
        <v>1723</v>
      </c>
      <c r="H83" s="24">
        <f t="shared" si="34"/>
        <v>319</v>
      </c>
      <c r="I83" s="24">
        <f t="shared" si="34"/>
        <v>51</v>
      </c>
      <c r="J83" s="24">
        <f t="shared" si="9"/>
        <v>0</v>
      </c>
      <c r="K83" s="24">
        <f t="shared" si="29"/>
        <v>20956</v>
      </c>
      <c r="L83" s="24">
        <f t="shared" si="29"/>
        <v>21221</v>
      </c>
      <c r="M83" s="24">
        <f t="shared" si="30"/>
        <v>21221</v>
      </c>
      <c r="N83" s="25"/>
      <c r="O83" s="24"/>
      <c r="P83" s="11"/>
      <c r="Q83" s="11"/>
      <c r="R83" s="11"/>
      <c r="S83" s="11"/>
    </row>
    <row r="84" spans="1:19" x14ac:dyDescent="0.3">
      <c r="A84" s="22"/>
      <c r="B84" s="24"/>
      <c r="C84" s="24" t="s">
        <v>157</v>
      </c>
      <c r="D84" s="24">
        <f t="shared" ref="D84:I84" si="35">D30+D57</f>
        <v>3657</v>
      </c>
      <c r="E84" s="24">
        <f t="shared" si="35"/>
        <v>388</v>
      </c>
      <c r="F84" s="24">
        <f t="shared" si="35"/>
        <v>42</v>
      </c>
      <c r="G84" s="24">
        <f t="shared" si="35"/>
        <v>9</v>
      </c>
      <c r="H84" s="24">
        <f t="shared" si="35"/>
        <v>76</v>
      </c>
      <c r="I84" s="24">
        <f t="shared" si="35"/>
        <v>154</v>
      </c>
      <c r="J84" s="24">
        <f t="shared" si="9"/>
        <v>0</v>
      </c>
      <c r="K84" s="24">
        <f t="shared" si="29"/>
        <v>5938</v>
      </c>
      <c r="L84" s="24">
        <f t="shared" si="29"/>
        <v>6069</v>
      </c>
      <c r="M84" s="24">
        <f t="shared" si="30"/>
        <v>6069</v>
      </c>
      <c r="N84" s="25"/>
      <c r="O84" s="24"/>
      <c r="P84" s="11"/>
      <c r="Q84" s="11"/>
      <c r="R84" s="11"/>
      <c r="S84" s="11"/>
    </row>
    <row r="85" spans="1:19" x14ac:dyDescent="0.3">
      <c r="A85" s="22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5"/>
      <c r="O85" s="24"/>
      <c r="P85" s="11"/>
      <c r="Q85" s="11"/>
      <c r="R85" s="11"/>
      <c r="S85" s="11"/>
    </row>
    <row r="86" spans="1:19" x14ac:dyDescent="0.3">
      <c r="A86" s="22"/>
      <c r="B86" s="24"/>
      <c r="C86" s="23" t="s">
        <v>174</v>
      </c>
      <c r="D86" s="24">
        <f>SUM(D63:D84)</f>
        <v>546843</v>
      </c>
      <c r="E86" s="24">
        <f t="shared" ref="E86:I86" si="36">SUM(E63:E84)</f>
        <v>63658</v>
      </c>
      <c r="F86" s="24">
        <f t="shared" si="36"/>
        <v>20592</v>
      </c>
      <c r="G86" s="24">
        <f t="shared" si="36"/>
        <v>14571</v>
      </c>
      <c r="H86" s="24">
        <f t="shared" si="36"/>
        <v>11123</v>
      </c>
      <c r="I86" s="24">
        <f t="shared" si="36"/>
        <v>3416</v>
      </c>
      <c r="J86" s="24">
        <f>SUM(J63:J84)</f>
        <v>0</v>
      </c>
      <c r="K86" s="24">
        <f>SUM(D86:H86)</f>
        <v>656787</v>
      </c>
      <c r="L86" s="24">
        <f>K86+I86</f>
        <v>660203</v>
      </c>
      <c r="M86" s="24">
        <f>L86+J86</f>
        <v>660203</v>
      </c>
      <c r="N86" s="25"/>
      <c r="O86" s="24"/>
      <c r="P86" s="11"/>
      <c r="Q86" s="11"/>
      <c r="R86" s="11"/>
      <c r="S86" s="11"/>
    </row>
    <row r="87" spans="1:19" ht="15" thickBot="1" x14ac:dyDescent="0.35">
      <c r="A87" s="30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3"/>
      <c r="O87" s="11"/>
      <c r="P87" s="11"/>
      <c r="Q87" s="11"/>
      <c r="R87" s="11"/>
      <c r="S87" s="11"/>
    </row>
    <row r="88" spans="1:19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/>
  </sheetViews>
  <sheetFormatPr defaultRowHeight="14.4" x14ac:dyDescent="0.3"/>
  <cols>
    <col min="1" max="1" width="3.21875" customWidth="1"/>
    <col min="3" max="3" width="22.5546875" bestFit="1" customWidth="1"/>
    <col min="14" max="14" width="3.88671875" customWidth="1"/>
    <col min="19" max="19" width="9" customWidth="1"/>
    <col min="20" max="20" width="8.88671875" customWidth="1"/>
  </cols>
  <sheetData>
    <row r="1" spans="1:17" x14ac:dyDescent="0.3">
      <c r="A1" s="18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7" x14ac:dyDescent="0.3">
      <c r="A2" s="51"/>
      <c r="B2" s="23" t="s">
        <v>309</v>
      </c>
      <c r="C2" s="23"/>
      <c r="D2" s="23"/>
      <c r="E2" s="23"/>
      <c r="F2" s="23" t="s">
        <v>193</v>
      </c>
      <c r="G2" s="23"/>
      <c r="H2" s="23"/>
      <c r="I2" s="23"/>
      <c r="J2" s="11"/>
      <c r="K2" s="24"/>
      <c r="L2" s="24"/>
      <c r="M2" s="24"/>
      <c r="N2" s="67"/>
      <c r="O2" s="11"/>
      <c r="P2" s="11"/>
      <c r="Q2" s="11"/>
    </row>
    <row r="3" spans="1:17" x14ac:dyDescent="0.3">
      <c r="A3" s="51"/>
      <c r="B3" s="23"/>
      <c r="C3" s="23"/>
      <c r="D3" s="23"/>
      <c r="E3" s="23"/>
      <c r="F3" s="23"/>
      <c r="G3" s="23"/>
      <c r="H3" s="23"/>
      <c r="I3" s="23"/>
      <c r="J3" s="24"/>
      <c r="K3" s="24"/>
      <c r="L3" s="24"/>
      <c r="M3" s="24"/>
      <c r="N3" s="67"/>
      <c r="O3" s="24"/>
      <c r="P3" s="11"/>
      <c r="Q3" s="11"/>
    </row>
    <row r="4" spans="1:17" x14ac:dyDescent="0.3">
      <c r="A4" s="51"/>
      <c r="B4" s="23" t="s">
        <v>327</v>
      </c>
      <c r="C4" s="23"/>
      <c r="D4" s="23"/>
      <c r="E4" s="23"/>
      <c r="F4" s="23"/>
      <c r="G4" s="23"/>
      <c r="H4" s="23"/>
      <c r="I4" s="23"/>
      <c r="J4" s="24"/>
      <c r="K4" s="24"/>
      <c r="L4" s="24"/>
      <c r="M4" s="24"/>
      <c r="N4" s="67"/>
      <c r="O4" s="24"/>
      <c r="P4" s="11"/>
      <c r="Q4" s="11"/>
    </row>
    <row r="5" spans="1:17" x14ac:dyDescent="0.3">
      <c r="A5" s="51"/>
      <c r="B5" s="23"/>
      <c r="C5" s="23"/>
      <c r="D5" s="23"/>
      <c r="E5" s="23"/>
      <c r="F5" s="23"/>
      <c r="G5" s="23"/>
      <c r="H5" s="23"/>
      <c r="I5" s="23"/>
      <c r="J5" s="24"/>
      <c r="K5" s="24"/>
      <c r="L5" s="24"/>
      <c r="M5" s="24"/>
      <c r="N5" s="67"/>
      <c r="O5" s="24"/>
      <c r="P5" s="11"/>
      <c r="Q5" s="11"/>
    </row>
    <row r="6" spans="1:17" x14ac:dyDescent="0.3">
      <c r="A6" s="51"/>
      <c r="B6" s="26"/>
      <c r="C6" s="23"/>
      <c r="D6" s="27" t="s">
        <v>161</v>
      </c>
      <c r="E6" s="27" t="s">
        <v>162</v>
      </c>
      <c r="F6" s="27" t="s">
        <v>163</v>
      </c>
      <c r="G6" s="27" t="s">
        <v>164</v>
      </c>
      <c r="H6" s="27" t="s">
        <v>165</v>
      </c>
      <c r="I6" s="27" t="s">
        <v>166</v>
      </c>
      <c r="J6" s="27" t="s">
        <v>167</v>
      </c>
      <c r="K6" s="27" t="s">
        <v>178</v>
      </c>
      <c r="L6" s="27" t="s">
        <v>179</v>
      </c>
      <c r="M6" s="27" t="s">
        <v>180</v>
      </c>
      <c r="N6" s="25"/>
      <c r="O6" s="24"/>
      <c r="P6" s="11"/>
      <c r="Q6" s="11"/>
    </row>
    <row r="7" spans="1:17" x14ac:dyDescent="0.3">
      <c r="A7" s="51"/>
      <c r="B7" s="24" t="s">
        <v>194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  <c r="O7" s="11"/>
      <c r="P7" s="11"/>
      <c r="Q7" s="11"/>
    </row>
    <row r="8" spans="1:17" x14ac:dyDescent="0.3">
      <c r="A8" s="51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O8" s="11"/>
      <c r="P8" s="11"/>
      <c r="Q8" s="11"/>
    </row>
    <row r="9" spans="1:17" x14ac:dyDescent="0.3">
      <c r="A9" s="51"/>
      <c r="B9" s="24"/>
      <c r="C9" s="24" t="s">
        <v>195</v>
      </c>
      <c r="D9" s="24">
        <v>6507</v>
      </c>
      <c r="E9" s="24">
        <v>1005</v>
      </c>
      <c r="F9" s="24">
        <v>443</v>
      </c>
      <c r="G9" s="24">
        <v>1147</v>
      </c>
      <c r="H9" s="24">
        <v>72</v>
      </c>
      <c r="I9" s="24">
        <v>24</v>
      </c>
      <c r="J9" s="24">
        <v>0</v>
      </c>
      <c r="K9" s="24">
        <f t="shared" ref="K9:K14" si="0">SUM(D9:H9)</f>
        <v>9174</v>
      </c>
      <c r="L9" s="24">
        <f t="shared" ref="L9:M14" si="1">K9+I9</f>
        <v>9198</v>
      </c>
      <c r="M9" s="24">
        <f t="shared" si="1"/>
        <v>9198</v>
      </c>
      <c r="N9" s="25"/>
      <c r="O9" s="11"/>
      <c r="P9" s="11"/>
      <c r="Q9" s="11"/>
    </row>
    <row r="10" spans="1:17" x14ac:dyDescent="0.3">
      <c r="A10" s="51"/>
      <c r="B10" s="24"/>
      <c r="C10" s="24" t="s">
        <v>154</v>
      </c>
      <c r="D10" s="24">
        <v>269</v>
      </c>
      <c r="E10" s="24">
        <v>43</v>
      </c>
      <c r="F10" s="24">
        <v>7</v>
      </c>
      <c r="G10" s="24">
        <v>0</v>
      </c>
      <c r="H10" s="24">
        <v>18</v>
      </c>
      <c r="I10" s="24">
        <v>20</v>
      </c>
      <c r="J10" s="24">
        <v>0</v>
      </c>
      <c r="K10" s="24">
        <f t="shared" si="0"/>
        <v>337</v>
      </c>
      <c r="L10" s="24">
        <f t="shared" si="1"/>
        <v>357</v>
      </c>
      <c r="M10" s="24">
        <f t="shared" si="1"/>
        <v>357</v>
      </c>
      <c r="N10" s="25"/>
      <c r="O10" s="11"/>
      <c r="P10" s="11"/>
      <c r="Q10" s="11"/>
    </row>
    <row r="11" spans="1:17" x14ac:dyDescent="0.3">
      <c r="A11" s="51"/>
      <c r="B11" s="24"/>
      <c r="C11" s="24" t="s">
        <v>146</v>
      </c>
      <c r="D11" s="24">
        <v>14672</v>
      </c>
      <c r="E11" s="24">
        <v>2091</v>
      </c>
      <c r="F11" s="24">
        <v>411</v>
      </c>
      <c r="G11" s="24">
        <v>725</v>
      </c>
      <c r="H11" s="24">
        <v>176</v>
      </c>
      <c r="I11" s="24">
        <v>33</v>
      </c>
      <c r="J11" s="24">
        <v>0</v>
      </c>
      <c r="K11" s="24">
        <f t="shared" si="0"/>
        <v>18075</v>
      </c>
      <c r="L11" s="24">
        <f t="shared" si="1"/>
        <v>18108</v>
      </c>
      <c r="M11" s="24">
        <f t="shared" si="1"/>
        <v>18108</v>
      </c>
      <c r="N11" s="25"/>
      <c r="O11" s="11"/>
      <c r="P11" s="11"/>
      <c r="Q11" s="11"/>
    </row>
    <row r="12" spans="1:17" x14ac:dyDescent="0.3">
      <c r="A12" s="51"/>
      <c r="B12" s="24"/>
      <c r="C12" s="24" t="s">
        <v>155</v>
      </c>
      <c r="D12" s="24">
        <v>164</v>
      </c>
      <c r="E12" s="24">
        <v>13</v>
      </c>
      <c r="F12" s="24">
        <v>4</v>
      </c>
      <c r="G12" s="24">
        <v>0</v>
      </c>
      <c r="H12" s="24">
        <v>18</v>
      </c>
      <c r="I12" s="24">
        <v>2</v>
      </c>
      <c r="J12" s="24">
        <v>0</v>
      </c>
      <c r="K12" s="24">
        <f t="shared" si="0"/>
        <v>199</v>
      </c>
      <c r="L12" s="24">
        <f t="shared" si="1"/>
        <v>201</v>
      </c>
      <c r="M12" s="24">
        <f t="shared" si="1"/>
        <v>201</v>
      </c>
      <c r="N12" s="25"/>
      <c r="O12" s="11"/>
      <c r="P12" s="11"/>
      <c r="Q12" s="11"/>
    </row>
    <row r="13" spans="1:17" x14ac:dyDescent="0.3">
      <c r="A13" s="51"/>
      <c r="B13" s="24"/>
      <c r="C13" s="24" t="s">
        <v>156</v>
      </c>
      <c r="D13" s="24">
        <v>14643</v>
      </c>
      <c r="E13" s="24">
        <v>1603</v>
      </c>
      <c r="F13" s="24">
        <v>296</v>
      </c>
      <c r="G13" s="24">
        <v>856</v>
      </c>
      <c r="H13" s="24">
        <v>128</v>
      </c>
      <c r="I13" s="24">
        <v>28</v>
      </c>
      <c r="J13" s="24">
        <v>0</v>
      </c>
      <c r="K13" s="24">
        <f t="shared" si="0"/>
        <v>17526</v>
      </c>
      <c r="L13" s="24">
        <f t="shared" si="1"/>
        <v>17554</v>
      </c>
      <c r="M13" s="24">
        <f t="shared" si="1"/>
        <v>17554</v>
      </c>
      <c r="N13" s="25"/>
      <c r="O13" s="11"/>
      <c r="P13" s="11"/>
      <c r="Q13" s="11"/>
    </row>
    <row r="14" spans="1:17" x14ac:dyDescent="0.3">
      <c r="A14" s="51"/>
      <c r="B14" s="24"/>
      <c r="C14" s="24" t="s">
        <v>157</v>
      </c>
      <c r="D14" s="24">
        <v>1607</v>
      </c>
      <c r="E14" s="24">
        <v>166</v>
      </c>
      <c r="F14" s="24">
        <v>16</v>
      </c>
      <c r="G14" s="24">
        <v>4</v>
      </c>
      <c r="H14" s="24">
        <v>40</v>
      </c>
      <c r="I14" s="24">
        <v>67</v>
      </c>
      <c r="J14" s="24">
        <v>0</v>
      </c>
      <c r="K14" s="24">
        <f t="shared" si="0"/>
        <v>1833</v>
      </c>
      <c r="L14" s="24">
        <f t="shared" si="1"/>
        <v>1900</v>
      </c>
      <c r="M14" s="24">
        <f t="shared" si="1"/>
        <v>1900</v>
      </c>
      <c r="N14" s="25"/>
      <c r="O14" s="11"/>
      <c r="P14" s="11"/>
      <c r="Q14" s="11"/>
    </row>
    <row r="15" spans="1:17" x14ac:dyDescent="0.3">
      <c r="A15" s="51"/>
      <c r="B15" s="24"/>
      <c r="C15" s="24"/>
      <c r="D15" s="66"/>
      <c r="E15" s="69"/>
      <c r="F15" s="66"/>
      <c r="G15" s="66"/>
      <c r="H15" s="66"/>
      <c r="I15" s="69"/>
      <c r="J15" s="66"/>
      <c r="K15" s="24"/>
      <c r="L15" s="24"/>
      <c r="M15" s="24"/>
      <c r="N15" s="25"/>
      <c r="O15" s="11"/>
      <c r="P15" s="11"/>
      <c r="Q15" s="11"/>
    </row>
    <row r="16" spans="1:17" x14ac:dyDescent="0.3">
      <c r="A16" s="51"/>
      <c r="B16" s="26"/>
      <c r="C16" s="23" t="s">
        <v>174</v>
      </c>
      <c r="D16" s="24">
        <f t="shared" ref="D16:L16" si="2">SUM(D9:D14)</f>
        <v>37862</v>
      </c>
      <c r="E16" s="24">
        <f t="shared" si="2"/>
        <v>4921</v>
      </c>
      <c r="F16" s="24">
        <f t="shared" si="2"/>
        <v>1177</v>
      </c>
      <c r="G16" s="24">
        <f t="shared" si="2"/>
        <v>2732</v>
      </c>
      <c r="H16" s="24">
        <f t="shared" si="2"/>
        <v>452</v>
      </c>
      <c r="I16" s="24">
        <f t="shared" si="2"/>
        <v>174</v>
      </c>
      <c r="J16" s="24">
        <f t="shared" si="2"/>
        <v>0</v>
      </c>
      <c r="K16" s="24">
        <f t="shared" si="2"/>
        <v>47144</v>
      </c>
      <c r="L16" s="24">
        <f t="shared" si="2"/>
        <v>47318</v>
      </c>
      <c r="M16" s="24">
        <f>L16+J16</f>
        <v>47318</v>
      </c>
      <c r="N16" s="25"/>
      <c r="O16" s="11"/>
      <c r="P16" s="11"/>
      <c r="Q16" s="11"/>
    </row>
    <row r="17" spans="1:17" x14ac:dyDescent="0.3">
      <c r="A17" s="51"/>
      <c r="B17" s="26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11"/>
      <c r="P17" s="11"/>
      <c r="Q17" s="11"/>
    </row>
    <row r="18" spans="1:17" x14ac:dyDescent="0.3">
      <c r="A18" s="51"/>
      <c r="B18" s="24" t="s">
        <v>196</v>
      </c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11"/>
      <c r="P18" s="11"/>
      <c r="Q18" s="11"/>
    </row>
    <row r="19" spans="1:17" x14ac:dyDescent="0.3">
      <c r="A19" s="51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  <c r="O19" s="11"/>
      <c r="P19" s="11"/>
      <c r="Q19" s="11"/>
    </row>
    <row r="20" spans="1:17" x14ac:dyDescent="0.3">
      <c r="A20" s="51"/>
      <c r="B20" s="24"/>
      <c r="C20" s="24" t="s">
        <v>195</v>
      </c>
      <c r="D20" s="24">
        <v>6360</v>
      </c>
      <c r="E20" s="24">
        <v>1003</v>
      </c>
      <c r="F20" s="24">
        <v>398</v>
      </c>
      <c r="G20" s="24">
        <v>1203</v>
      </c>
      <c r="H20" s="24">
        <v>37</v>
      </c>
      <c r="I20" s="24">
        <v>27</v>
      </c>
      <c r="J20" s="24">
        <v>0</v>
      </c>
      <c r="K20" s="24">
        <f t="shared" ref="K20:K25" si="3">SUM(D20:H20)</f>
        <v>9001</v>
      </c>
      <c r="L20" s="24">
        <f t="shared" ref="L20:M25" si="4">K20+I20</f>
        <v>9028</v>
      </c>
      <c r="M20" s="24">
        <f t="shared" si="4"/>
        <v>9028</v>
      </c>
      <c r="N20" s="25"/>
      <c r="O20" s="11"/>
      <c r="P20" s="11"/>
      <c r="Q20" s="11"/>
    </row>
    <row r="21" spans="1:17" x14ac:dyDescent="0.3">
      <c r="A21" s="51"/>
      <c r="B21" s="24"/>
      <c r="C21" s="24" t="s">
        <v>154</v>
      </c>
      <c r="D21" s="24">
        <v>279</v>
      </c>
      <c r="E21" s="24">
        <v>47</v>
      </c>
      <c r="F21" s="24">
        <v>8</v>
      </c>
      <c r="G21" s="24">
        <v>0</v>
      </c>
      <c r="H21" s="24">
        <v>16</v>
      </c>
      <c r="I21" s="24">
        <v>24</v>
      </c>
      <c r="J21" s="24">
        <v>0</v>
      </c>
      <c r="K21" s="24">
        <f t="shared" si="3"/>
        <v>350</v>
      </c>
      <c r="L21" s="24">
        <f t="shared" si="4"/>
        <v>374</v>
      </c>
      <c r="M21" s="24">
        <f t="shared" si="4"/>
        <v>374</v>
      </c>
      <c r="N21" s="25"/>
      <c r="O21" s="11"/>
      <c r="P21" s="11"/>
      <c r="Q21" s="11"/>
    </row>
    <row r="22" spans="1:17" x14ac:dyDescent="0.3">
      <c r="A22" s="51"/>
      <c r="B22" s="24"/>
      <c r="C22" s="24" t="s">
        <v>146</v>
      </c>
      <c r="D22" s="24">
        <v>15267</v>
      </c>
      <c r="E22" s="24">
        <v>1801</v>
      </c>
      <c r="F22" s="24">
        <v>392</v>
      </c>
      <c r="G22" s="24">
        <v>996</v>
      </c>
      <c r="H22" s="24">
        <v>201</v>
      </c>
      <c r="I22" s="24">
        <v>34</v>
      </c>
      <c r="J22" s="24">
        <v>0</v>
      </c>
      <c r="K22" s="24">
        <f t="shared" si="3"/>
        <v>18657</v>
      </c>
      <c r="L22" s="24">
        <f t="shared" si="4"/>
        <v>18691</v>
      </c>
      <c r="M22" s="24">
        <f t="shared" si="4"/>
        <v>18691</v>
      </c>
      <c r="N22" s="25"/>
      <c r="O22" s="11"/>
      <c r="P22" s="11"/>
      <c r="Q22" s="11"/>
    </row>
    <row r="23" spans="1:17" x14ac:dyDescent="0.3">
      <c r="A23" s="51"/>
      <c r="B23" s="24"/>
      <c r="C23" s="24" t="s">
        <v>155</v>
      </c>
      <c r="D23" s="24">
        <v>185</v>
      </c>
      <c r="E23" s="24">
        <v>15</v>
      </c>
      <c r="F23" s="24">
        <v>2</v>
      </c>
      <c r="G23" s="24">
        <v>0</v>
      </c>
      <c r="H23" s="24">
        <v>18</v>
      </c>
      <c r="I23" s="24">
        <v>3</v>
      </c>
      <c r="J23" s="24">
        <v>0</v>
      </c>
      <c r="K23" s="24">
        <f t="shared" si="3"/>
        <v>220</v>
      </c>
      <c r="L23" s="24">
        <f t="shared" si="4"/>
        <v>223</v>
      </c>
      <c r="M23" s="24">
        <f t="shared" si="4"/>
        <v>223</v>
      </c>
      <c r="N23" s="25"/>
      <c r="O23" s="11"/>
      <c r="P23" s="11"/>
      <c r="Q23" s="11"/>
    </row>
    <row r="24" spans="1:17" x14ac:dyDescent="0.3">
      <c r="A24" s="51"/>
      <c r="B24" s="24"/>
      <c r="C24" s="24" t="s">
        <v>156</v>
      </c>
      <c r="D24" s="24">
        <v>14138</v>
      </c>
      <c r="E24" s="24">
        <v>1770</v>
      </c>
      <c r="F24" s="24">
        <v>424</v>
      </c>
      <c r="G24" s="24">
        <v>867</v>
      </c>
      <c r="H24" s="24">
        <v>191</v>
      </c>
      <c r="I24" s="24">
        <v>23</v>
      </c>
      <c r="J24" s="24">
        <v>0</v>
      </c>
      <c r="K24" s="24">
        <f t="shared" si="3"/>
        <v>17390</v>
      </c>
      <c r="L24" s="24">
        <f t="shared" si="4"/>
        <v>17413</v>
      </c>
      <c r="M24" s="24">
        <f t="shared" si="4"/>
        <v>17413</v>
      </c>
      <c r="N24" s="25"/>
      <c r="O24" s="11"/>
      <c r="P24" s="11"/>
      <c r="Q24" s="11"/>
    </row>
    <row r="25" spans="1:17" x14ac:dyDescent="0.3">
      <c r="A25" s="51"/>
      <c r="B25" s="24"/>
      <c r="C25" s="24" t="s">
        <v>157</v>
      </c>
      <c r="D25" s="24">
        <v>2050</v>
      </c>
      <c r="E25" s="24">
        <v>222</v>
      </c>
      <c r="F25" s="24">
        <v>26</v>
      </c>
      <c r="G25" s="24">
        <v>5</v>
      </c>
      <c r="H25" s="24">
        <v>36</v>
      </c>
      <c r="I25" s="24">
        <v>87</v>
      </c>
      <c r="J25" s="24">
        <v>0</v>
      </c>
      <c r="K25" s="24">
        <f t="shared" si="3"/>
        <v>2339</v>
      </c>
      <c r="L25" s="24">
        <f t="shared" si="4"/>
        <v>2426</v>
      </c>
      <c r="M25" s="24">
        <f t="shared" si="4"/>
        <v>2426</v>
      </c>
      <c r="N25" s="25"/>
      <c r="O25" s="11"/>
      <c r="P25" s="11"/>
      <c r="Q25" s="11"/>
    </row>
    <row r="26" spans="1:17" x14ac:dyDescent="0.3">
      <c r="A26" s="51"/>
      <c r="B26" s="24"/>
      <c r="C26" s="24"/>
      <c r="D26" s="66"/>
      <c r="E26" s="69"/>
      <c r="F26" s="66"/>
      <c r="G26" s="66"/>
      <c r="H26" s="66"/>
      <c r="I26" s="69"/>
      <c r="J26" s="66"/>
      <c r="K26" s="24"/>
      <c r="L26" s="24"/>
      <c r="M26" s="24"/>
      <c r="N26" s="25"/>
      <c r="O26" s="11"/>
      <c r="P26" s="11"/>
      <c r="Q26" s="11"/>
    </row>
    <row r="27" spans="1:17" x14ac:dyDescent="0.3">
      <c r="A27" s="51"/>
      <c r="B27" s="24"/>
      <c r="C27" s="23" t="s">
        <v>174</v>
      </c>
      <c r="D27" s="24">
        <f t="shared" ref="D27:L27" si="5">SUM(D20:D25)</f>
        <v>38279</v>
      </c>
      <c r="E27" s="24">
        <f t="shared" si="5"/>
        <v>4858</v>
      </c>
      <c r="F27" s="24">
        <f t="shared" si="5"/>
        <v>1250</v>
      </c>
      <c r="G27" s="24">
        <f t="shared" si="5"/>
        <v>3071</v>
      </c>
      <c r="H27" s="24">
        <f t="shared" si="5"/>
        <v>499</v>
      </c>
      <c r="I27" s="24">
        <f t="shared" si="5"/>
        <v>198</v>
      </c>
      <c r="J27" s="24">
        <f t="shared" si="5"/>
        <v>0</v>
      </c>
      <c r="K27" s="24">
        <f t="shared" si="5"/>
        <v>47957</v>
      </c>
      <c r="L27" s="24">
        <f t="shared" si="5"/>
        <v>48155</v>
      </c>
      <c r="M27" s="24">
        <f>L27+J27</f>
        <v>48155</v>
      </c>
      <c r="N27" s="25"/>
      <c r="O27" s="11"/>
      <c r="P27" s="11"/>
      <c r="Q27" s="11"/>
    </row>
    <row r="28" spans="1:17" x14ac:dyDescent="0.3">
      <c r="A28" s="51"/>
      <c r="B28" s="24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/>
      <c r="O28" s="11"/>
      <c r="P28" s="11"/>
      <c r="Q28" s="11"/>
    </row>
    <row r="29" spans="1:17" x14ac:dyDescent="0.3">
      <c r="A29" s="51"/>
      <c r="B29" s="24" t="s">
        <v>176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/>
      <c r="O29" s="11"/>
      <c r="P29" s="11"/>
      <c r="Q29" s="11"/>
    </row>
    <row r="30" spans="1:17" x14ac:dyDescent="0.3">
      <c r="A30" s="51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/>
      <c r="O30" s="11"/>
      <c r="P30" s="11"/>
      <c r="Q30" s="11"/>
    </row>
    <row r="31" spans="1:17" x14ac:dyDescent="0.3">
      <c r="A31" s="51"/>
      <c r="B31" s="24"/>
      <c r="C31" s="24" t="s">
        <v>195</v>
      </c>
      <c r="D31" s="24">
        <f t="shared" ref="D31:L31" si="6">D9+D20</f>
        <v>12867</v>
      </c>
      <c r="E31" s="24">
        <f t="shared" si="6"/>
        <v>2008</v>
      </c>
      <c r="F31" s="24">
        <f t="shared" si="6"/>
        <v>841</v>
      </c>
      <c r="G31" s="24">
        <f t="shared" si="6"/>
        <v>2350</v>
      </c>
      <c r="H31" s="24">
        <f t="shared" si="6"/>
        <v>109</v>
      </c>
      <c r="I31" s="24">
        <f t="shared" si="6"/>
        <v>51</v>
      </c>
      <c r="J31" s="24">
        <f t="shared" si="6"/>
        <v>0</v>
      </c>
      <c r="K31" s="24">
        <f t="shared" si="6"/>
        <v>18175</v>
      </c>
      <c r="L31" s="24">
        <f t="shared" si="6"/>
        <v>18226</v>
      </c>
      <c r="M31" s="24">
        <f t="shared" ref="M31:M36" si="7">L31+J31</f>
        <v>18226</v>
      </c>
      <c r="N31" s="25"/>
      <c r="O31" s="11"/>
      <c r="P31" s="11"/>
      <c r="Q31" s="11"/>
    </row>
    <row r="32" spans="1:17" x14ac:dyDescent="0.3">
      <c r="A32" s="51"/>
      <c r="B32" s="24"/>
      <c r="C32" s="24" t="s">
        <v>154</v>
      </c>
      <c r="D32" s="24">
        <f t="shared" ref="D32:L32" si="8">D10+D21</f>
        <v>548</v>
      </c>
      <c r="E32" s="24">
        <f t="shared" si="8"/>
        <v>90</v>
      </c>
      <c r="F32" s="24">
        <f t="shared" si="8"/>
        <v>15</v>
      </c>
      <c r="G32" s="24">
        <f t="shared" si="8"/>
        <v>0</v>
      </c>
      <c r="H32" s="24">
        <f t="shared" si="8"/>
        <v>34</v>
      </c>
      <c r="I32" s="24">
        <f t="shared" si="8"/>
        <v>44</v>
      </c>
      <c r="J32" s="24">
        <f t="shared" si="8"/>
        <v>0</v>
      </c>
      <c r="K32" s="24">
        <f t="shared" si="8"/>
        <v>687</v>
      </c>
      <c r="L32" s="24">
        <f t="shared" si="8"/>
        <v>731</v>
      </c>
      <c r="M32" s="24">
        <f t="shared" si="7"/>
        <v>731</v>
      </c>
      <c r="N32" s="25"/>
      <c r="O32" s="11"/>
      <c r="P32" s="11"/>
      <c r="Q32" s="11"/>
    </row>
    <row r="33" spans="1:17" x14ac:dyDescent="0.3">
      <c r="A33" s="51"/>
      <c r="B33" s="24"/>
      <c r="C33" s="24" t="s">
        <v>146</v>
      </c>
      <c r="D33" s="24">
        <f t="shared" ref="D33:L33" si="9">D11+D22</f>
        <v>29939</v>
      </c>
      <c r="E33" s="24">
        <f t="shared" si="9"/>
        <v>3892</v>
      </c>
      <c r="F33" s="24">
        <f t="shared" si="9"/>
        <v>803</v>
      </c>
      <c r="G33" s="24">
        <f t="shared" si="9"/>
        <v>1721</v>
      </c>
      <c r="H33" s="24">
        <f t="shared" si="9"/>
        <v>377</v>
      </c>
      <c r="I33" s="24">
        <f t="shared" si="9"/>
        <v>67</v>
      </c>
      <c r="J33" s="24">
        <f t="shared" si="9"/>
        <v>0</v>
      </c>
      <c r="K33" s="24">
        <f t="shared" si="9"/>
        <v>36732</v>
      </c>
      <c r="L33" s="24">
        <f t="shared" si="9"/>
        <v>36799</v>
      </c>
      <c r="M33" s="24">
        <f t="shared" si="7"/>
        <v>36799</v>
      </c>
      <c r="N33" s="25"/>
      <c r="O33" s="11"/>
      <c r="P33" s="11"/>
      <c r="Q33" s="11"/>
    </row>
    <row r="34" spans="1:17" x14ac:dyDescent="0.3">
      <c r="A34" s="51"/>
      <c r="B34" s="24"/>
      <c r="C34" s="24" t="s">
        <v>155</v>
      </c>
      <c r="D34" s="24">
        <f t="shared" ref="D34:L34" si="10">D12+D23</f>
        <v>349</v>
      </c>
      <c r="E34" s="24">
        <f t="shared" si="10"/>
        <v>28</v>
      </c>
      <c r="F34" s="24">
        <f t="shared" si="10"/>
        <v>6</v>
      </c>
      <c r="G34" s="24">
        <f t="shared" si="10"/>
        <v>0</v>
      </c>
      <c r="H34" s="24">
        <f t="shared" si="10"/>
        <v>36</v>
      </c>
      <c r="I34" s="24">
        <f t="shared" si="10"/>
        <v>5</v>
      </c>
      <c r="J34" s="24">
        <f t="shared" si="10"/>
        <v>0</v>
      </c>
      <c r="K34" s="24">
        <f t="shared" si="10"/>
        <v>419</v>
      </c>
      <c r="L34" s="24">
        <f t="shared" si="10"/>
        <v>424</v>
      </c>
      <c r="M34" s="24">
        <f t="shared" si="7"/>
        <v>424</v>
      </c>
      <c r="N34" s="25"/>
      <c r="O34" s="11"/>
      <c r="P34" s="11"/>
      <c r="Q34" s="11"/>
    </row>
    <row r="35" spans="1:17" x14ac:dyDescent="0.3">
      <c r="A35" s="51"/>
      <c r="B35" s="24"/>
      <c r="C35" s="24" t="s">
        <v>156</v>
      </c>
      <c r="D35" s="24">
        <f t="shared" ref="D35:L35" si="11">D13+D24</f>
        <v>28781</v>
      </c>
      <c r="E35" s="24">
        <f t="shared" si="11"/>
        <v>3373</v>
      </c>
      <c r="F35" s="24">
        <f t="shared" si="11"/>
        <v>720</v>
      </c>
      <c r="G35" s="24">
        <f t="shared" si="11"/>
        <v>1723</v>
      </c>
      <c r="H35" s="24">
        <f t="shared" si="11"/>
        <v>319</v>
      </c>
      <c r="I35" s="24">
        <f t="shared" si="11"/>
        <v>51</v>
      </c>
      <c r="J35" s="24">
        <f t="shared" si="11"/>
        <v>0</v>
      </c>
      <c r="K35" s="24">
        <f t="shared" si="11"/>
        <v>34916</v>
      </c>
      <c r="L35" s="24">
        <f t="shared" si="11"/>
        <v>34967</v>
      </c>
      <c r="M35" s="24">
        <f t="shared" si="7"/>
        <v>34967</v>
      </c>
      <c r="N35" s="25"/>
      <c r="O35" s="11"/>
      <c r="P35" s="11"/>
      <c r="Q35" s="11"/>
    </row>
    <row r="36" spans="1:17" x14ac:dyDescent="0.3">
      <c r="A36" s="51"/>
      <c r="B36" s="24"/>
      <c r="C36" s="24" t="s">
        <v>157</v>
      </c>
      <c r="D36" s="24">
        <f t="shared" ref="D36:L36" si="12">D14+D25</f>
        <v>3657</v>
      </c>
      <c r="E36" s="24">
        <f t="shared" si="12"/>
        <v>388</v>
      </c>
      <c r="F36" s="24">
        <f t="shared" si="12"/>
        <v>42</v>
      </c>
      <c r="G36" s="24">
        <f t="shared" si="12"/>
        <v>9</v>
      </c>
      <c r="H36" s="24">
        <f t="shared" si="12"/>
        <v>76</v>
      </c>
      <c r="I36" s="24">
        <f t="shared" si="12"/>
        <v>154</v>
      </c>
      <c r="J36" s="24">
        <f t="shared" si="12"/>
        <v>0</v>
      </c>
      <c r="K36" s="24">
        <f t="shared" si="12"/>
        <v>4172</v>
      </c>
      <c r="L36" s="24">
        <f t="shared" si="12"/>
        <v>4326</v>
      </c>
      <c r="M36" s="24">
        <f t="shared" si="7"/>
        <v>4326</v>
      </c>
      <c r="N36" s="25"/>
      <c r="O36" s="11"/>
      <c r="P36" s="11"/>
      <c r="Q36" s="11"/>
    </row>
    <row r="37" spans="1:17" x14ac:dyDescent="0.3">
      <c r="A37" s="51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5"/>
      <c r="O37" s="11"/>
      <c r="P37" s="11"/>
      <c r="Q37" s="11"/>
    </row>
    <row r="38" spans="1:17" x14ac:dyDescent="0.3">
      <c r="A38" s="51"/>
      <c r="B38" s="24"/>
      <c r="C38" s="23" t="s">
        <v>174</v>
      </c>
      <c r="D38" s="24">
        <f t="shared" ref="D38:M38" si="13">D16+D27</f>
        <v>76141</v>
      </c>
      <c r="E38" s="24">
        <f t="shared" si="13"/>
        <v>9779</v>
      </c>
      <c r="F38" s="24">
        <f t="shared" si="13"/>
        <v>2427</v>
      </c>
      <c r="G38" s="24">
        <f t="shared" si="13"/>
        <v>5803</v>
      </c>
      <c r="H38" s="24">
        <f t="shared" si="13"/>
        <v>951</v>
      </c>
      <c r="I38" s="24">
        <f t="shared" si="13"/>
        <v>372</v>
      </c>
      <c r="J38" s="24">
        <f t="shared" si="13"/>
        <v>0</v>
      </c>
      <c r="K38" s="24">
        <f t="shared" si="13"/>
        <v>95101</v>
      </c>
      <c r="L38" s="24">
        <f t="shared" si="13"/>
        <v>95473</v>
      </c>
      <c r="M38" s="24">
        <f t="shared" si="13"/>
        <v>95473</v>
      </c>
      <c r="N38" s="25"/>
      <c r="O38" s="11"/>
      <c r="P38" s="11"/>
      <c r="Q38" s="11"/>
    </row>
    <row r="39" spans="1:17" ht="15" thickBot="1" x14ac:dyDescent="0.35">
      <c r="A39" s="30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3"/>
      <c r="O39" s="11"/>
      <c r="P39" s="11"/>
      <c r="Q39" s="11"/>
    </row>
    <row r="40" spans="1:17" x14ac:dyDescent="0.3">
      <c r="O40" s="11"/>
      <c r="P40" s="11"/>
      <c r="Q40" s="1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/>
  </sheetViews>
  <sheetFormatPr defaultColWidth="9.109375" defaultRowHeight="13.2" x14ac:dyDescent="0.25"/>
  <cols>
    <col min="1" max="1" width="11" style="35" customWidth="1"/>
    <col min="2" max="5" width="19" style="35" customWidth="1"/>
    <col min="6" max="6" width="9.109375" style="34"/>
    <col min="7" max="7" width="9.88671875" style="34" customWidth="1"/>
    <col min="8" max="16384" width="9.109375" style="34"/>
  </cols>
  <sheetData>
    <row r="1" spans="1:5" x14ac:dyDescent="0.25">
      <c r="A1" s="29" t="s">
        <v>307</v>
      </c>
    </row>
    <row r="2" spans="1:5" x14ac:dyDescent="0.25">
      <c r="A2" s="34" t="s">
        <v>181</v>
      </c>
    </row>
    <row r="3" spans="1:5" x14ac:dyDescent="0.25">
      <c r="A3" s="34"/>
    </row>
    <row r="5" spans="1:5" x14ac:dyDescent="0.25">
      <c r="A5" s="36"/>
      <c r="B5" s="37"/>
      <c r="C5" s="38" t="s">
        <v>182</v>
      </c>
      <c r="D5" s="37"/>
      <c r="E5" s="39"/>
    </row>
    <row r="6" spans="1:5" ht="6" customHeight="1" x14ac:dyDescent="0.25">
      <c r="A6" s="40"/>
      <c r="B6" s="41"/>
      <c r="C6" s="41"/>
      <c r="D6" s="41"/>
      <c r="E6" s="42"/>
    </row>
    <row r="7" spans="1:5" ht="6" customHeight="1" x14ac:dyDescent="0.25">
      <c r="A7" s="36"/>
      <c r="B7" s="39"/>
      <c r="C7" s="36"/>
      <c r="D7" s="36"/>
      <c r="E7" s="39"/>
    </row>
    <row r="8" spans="1:5" x14ac:dyDescent="0.25">
      <c r="A8" s="43" t="s">
        <v>18</v>
      </c>
      <c r="B8" s="44" t="s">
        <v>183</v>
      </c>
      <c r="C8" s="43" t="s">
        <v>184</v>
      </c>
      <c r="D8" s="45" t="s">
        <v>185</v>
      </c>
      <c r="E8" s="44" t="s">
        <v>186</v>
      </c>
    </row>
    <row r="9" spans="1:5" x14ac:dyDescent="0.25">
      <c r="A9" s="43"/>
      <c r="B9" s="44"/>
      <c r="C9" s="43" t="s">
        <v>187</v>
      </c>
      <c r="D9" s="43" t="s">
        <v>188</v>
      </c>
      <c r="E9" s="44" t="s">
        <v>182</v>
      </c>
    </row>
    <row r="10" spans="1:5" x14ac:dyDescent="0.25">
      <c r="A10" s="43"/>
      <c r="B10" s="44" t="s">
        <v>189</v>
      </c>
      <c r="C10" s="43" t="s">
        <v>190</v>
      </c>
      <c r="D10" s="43" t="s">
        <v>191</v>
      </c>
      <c r="E10" s="44"/>
    </row>
    <row r="11" spans="1:5" x14ac:dyDescent="0.25">
      <c r="A11" s="43"/>
      <c r="B11" s="44" t="s">
        <v>192</v>
      </c>
      <c r="C11" s="43" t="s">
        <v>192</v>
      </c>
      <c r="D11" s="43" t="s">
        <v>192</v>
      </c>
      <c r="E11" s="44"/>
    </row>
    <row r="12" spans="1:5" ht="6" customHeight="1" x14ac:dyDescent="0.25">
      <c r="A12" s="40"/>
      <c r="B12" s="42"/>
      <c r="C12" s="40"/>
      <c r="D12" s="40"/>
      <c r="E12" s="42"/>
    </row>
    <row r="13" spans="1:5" ht="6" customHeight="1" x14ac:dyDescent="0.25">
      <c r="A13" s="43"/>
      <c r="B13" s="44"/>
      <c r="C13" s="43"/>
      <c r="D13" s="43"/>
      <c r="E13" s="44"/>
    </row>
    <row r="14" spans="1:5" x14ac:dyDescent="0.25">
      <c r="A14" s="43">
        <v>1980</v>
      </c>
      <c r="B14" s="46">
        <v>234146</v>
      </c>
      <c r="C14" s="46">
        <v>294982</v>
      </c>
      <c r="D14" s="46">
        <v>262737</v>
      </c>
      <c r="E14" s="46">
        <v>140242</v>
      </c>
    </row>
    <row r="15" spans="1:5" x14ac:dyDescent="0.25">
      <c r="A15" s="43">
        <v>1981</v>
      </c>
      <c r="B15" s="46">
        <v>234884</v>
      </c>
      <c r="C15" s="46">
        <v>294847</v>
      </c>
      <c r="D15" s="46">
        <v>266879</v>
      </c>
      <c r="E15" s="46">
        <v>148645</v>
      </c>
    </row>
    <row r="16" spans="1:5" x14ac:dyDescent="0.25">
      <c r="A16" s="43">
        <v>1982</v>
      </c>
      <c r="B16" s="46">
        <v>232177</v>
      </c>
      <c r="C16" s="46">
        <v>304971</v>
      </c>
      <c r="D16" s="46">
        <v>280110</v>
      </c>
      <c r="E16" s="46">
        <v>158840</v>
      </c>
    </row>
    <row r="17" spans="1:5" x14ac:dyDescent="0.25">
      <c r="A17" s="43">
        <v>1983</v>
      </c>
      <c r="B17" s="46">
        <v>245224</v>
      </c>
      <c r="C17" s="46">
        <v>312887</v>
      </c>
      <c r="D17" s="46">
        <v>313054</v>
      </c>
      <c r="E17" s="46">
        <v>164491</v>
      </c>
    </row>
    <row r="18" spans="1:5" x14ac:dyDescent="0.25">
      <c r="A18" s="43">
        <v>1984</v>
      </c>
      <c r="B18" s="46">
        <v>253360</v>
      </c>
      <c r="C18" s="46">
        <v>322985</v>
      </c>
      <c r="D18" s="46">
        <v>333855</v>
      </c>
      <c r="E18" s="46">
        <v>175082</v>
      </c>
    </row>
    <row r="19" spans="1:5" x14ac:dyDescent="0.25">
      <c r="A19" s="43">
        <v>1985</v>
      </c>
      <c r="B19" s="46">
        <v>262094</v>
      </c>
      <c r="C19" s="46">
        <v>339800</v>
      </c>
      <c r="D19" s="46">
        <v>360458</v>
      </c>
      <c r="E19" s="46">
        <v>191034</v>
      </c>
    </row>
    <row r="20" spans="1:5" x14ac:dyDescent="0.25">
      <c r="A20" s="43">
        <v>1986</v>
      </c>
      <c r="B20" s="46">
        <v>270919</v>
      </c>
      <c r="C20" s="46">
        <v>358034</v>
      </c>
      <c r="D20" s="46">
        <v>386974</v>
      </c>
      <c r="E20" s="46">
        <v>201631</v>
      </c>
    </row>
    <row r="21" spans="1:5" x14ac:dyDescent="0.25">
      <c r="A21" s="43">
        <v>1987</v>
      </c>
      <c r="B21" s="46">
        <v>271712</v>
      </c>
      <c r="C21" s="46">
        <v>369891</v>
      </c>
      <c r="D21" s="46">
        <v>405603</v>
      </c>
      <c r="E21" s="46">
        <v>211507</v>
      </c>
    </row>
    <row r="22" spans="1:5" x14ac:dyDescent="0.25">
      <c r="A22" s="43">
        <v>1988</v>
      </c>
      <c r="B22" s="46">
        <v>275674</v>
      </c>
      <c r="C22" s="46">
        <v>371408</v>
      </c>
      <c r="D22" s="46">
        <v>423374</v>
      </c>
      <c r="E22" s="46">
        <v>210326</v>
      </c>
    </row>
    <row r="23" spans="1:5" x14ac:dyDescent="0.25">
      <c r="A23" s="43">
        <v>1989</v>
      </c>
      <c r="B23" s="46">
        <v>275618</v>
      </c>
      <c r="C23" s="46">
        <v>374773</v>
      </c>
      <c r="D23" s="46">
        <v>439160</v>
      </c>
      <c r="E23" s="46">
        <v>218965</v>
      </c>
    </row>
    <row r="24" spans="1:5" x14ac:dyDescent="0.25">
      <c r="A24" s="43">
        <v>1990</v>
      </c>
      <c r="B24" s="46">
        <v>272787</v>
      </c>
      <c r="C24" s="46">
        <v>373105</v>
      </c>
      <c r="D24" s="46">
        <v>438266</v>
      </c>
      <c r="E24" s="46">
        <v>216070</v>
      </c>
    </row>
    <row r="25" spans="1:5" x14ac:dyDescent="0.25">
      <c r="A25" s="43">
        <v>1991</v>
      </c>
      <c r="B25" s="46">
        <v>264825</v>
      </c>
      <c r="C25" s="46">
        <v>372456</v>
      </c>
      <c r="D25" s="46">
        <v>437783</v>
      </c>
      <c r="E25" s="46">
        <v>211891</v>
      </c>
    </row>
    <row r="26" spans="1:5" x14ac:dyDescent="0.25">
      <c r="A26" s="43">
        <v>1992</v>
      </c>
      <c r="B26" s="46">
        <v>261581</v>
      </c>
      <c r="C26" s="46">
        <v>362685</v>
      </c>
      <c r="D26" s="46">
        <v>433369</v>
      </c>
      <c r="E26" s="46">
        <v>209514</v>
      </c>
    </row>
    <row r="27" spans="1:5" x14ac:dyDescent="0.25">
      <c r="A27" s="43">
        <v>1993</v>
      </c>
      <c r="B27" s="46">
        <v>253326</v>
      </c>
      <c r="C27" s="46">
        <v>351070</v>
      </c>
      <c r="D27" s="46">
        <v>429832</v>
      </c>
      <c r="E27" s="46">
        <v>205548</v>
      </c>
    </row>
    <row r="28" spans="1:5" x14ac:dyDescent="0.25">
      <c r="A28" s="43">
        <v>1994</v>
      </c>
      <c r="B28" s="46">
        <v>257900</v>
      </c>
      <c r="C28" s="46">
        <v>354106</v>
      </c>
      <c r="D28" s="46">
        <v>433728</v>
      </c>
      <c r="E28" s="46">
        <v>208093</v>
      </c>
    </row>
    <row r="29" spans="1:5" x14ac:dyDescent="0.25">
      <c r="A29" s="43">
        <v>1995</v>
      </c>
      <c r="B29" s="46">
        <v>256572</v>
      </c>
      <c r="C29" s="46">
        <v>353876</v>
      </c>
      <c r="D29" s="46">
        <v>440539</v>
      </c>
      <c r="E29" s="46">
        <v>210913</v>
      </c>
    </row>
    <row r="30" spans="1:5" x14ac:dyDescent="0.25">
      <c r="A30" s="43">
        <v>1996</v>
      </c>
      <c r="B30" s="46">
        <v>260728</v>
      </c>
      <c r="C30" s="46">
        <v>357988</v>
      </c>
      <c r="D30" s="46">
        <v>450855</v>
      </c>
      <c r="E30" s="46">
        <v>214494</v>
      </c>
    </row>
    <row r="31" spans="1:5" x14ac:dyDescent="0.25">
      <c r="A31" s="43">
        <v>1997</v>
      </c>
      <c r="B31" s="46">
        <v>260747</v>
      </c>
      <c r="C31" s="46">
        <v>360945</v>
      </c>
      <c r="D31" s="46">
        <v>463085</v>
      </c>
      <c r="E31" s="46">
        <v>220832</v>
      </c>
    </row>
    <row r="32" spans="1:5" x14ac:dyDescent="0.25">
      <c r="A32" s="43">
        <v>1998</v>
      </c>
      <c r="B32" s="46">
        <v>262297</v>
      </c>
      <c r="C32" s="46">
        <v>371713</v>
      </c>
      <c r="D32" s="46">
        <v>481726</v>
      </c>
      <c r="E32" s="46">
        <v>228781</v>
      </c>
    </row>
    <row r="33" spans="1:7" x14ac:dyDescent="0.25">
      <c r="A33" s="43">
        <v>1999</v>
      </c>
      <c r="B33" s="46">
        <v>261683</v>
      </c>
      <c r="C33" s="46">
        <v>373570</v>
      </c>
      <c r="D33" s="46">
        <v>504507</v>
      </c>
      <c r="E33" s="46">
        <v>234565</v>
      </c>
    </row>
    <row r="34" spans="1:7" x14ac:dyDescent="0.25">
      <c r="A34" s="43">
        <v>2000</v>
      </c>
      <c r="B34" s="46">
        <v>262031</v>
      </c>
      <c r="C34" s="46">
        <v>372888</v>
      </c>
      <c r="D34" s="46">
        <v>513706</v>
      </c>
      <c r="E34" s="46">
        <v>238437</v>
      </c>
    </row>
    <row r="35" spans="1:7" x14ac:dyDescent="0.25">
      <c r="A35" s="43">
        <v>2001</v>
      </c>
      <c r="B35" s="46">
        <v>262260</v>
      </c>
      <c r="C35" s="46">
        <v>378247</v>
      </c>
      <c r="D35" s="46">
        <v>521105</v>
      </c>
      <c r="E35" s="46">
        <v>241207</v>
      </c>
    </row>
    <row r="36" spans="1:7" x14ac:dyDescent="0.25">
      <c r="A36" s="43">
        <v>2002</v>
      </c>
      <c r="B36" s="46">
        <v>254927</v>
      </c>
      <c r="C36" s="46">
        <v>374849</v>
      </c>
      <c r="D36" s="46">
        <v>525364</v>
      </c>
      <c r="E36" s="46">
        <v>240817</v>
      </c>
    </row>
    <row r="37" spans="1:7" x14ac:dyDescent="0.25">
      <c r="A37" s="43">
        <v>2003</v>
      </c>
      <c r="B37" s="46">
        <v>254704</v>
      </c>
      <c r="C37" s="46">
        <v>370580</v>
      </c>
      <c r="D37" s="46">
        <v>536344</v>
      </c>
      <c r="E37" s="46">
        <v>245303</v>
      </c>
    </row>
    <row r="38" spans="1:7" x14ac:dyDescent="0.25">
      <c r="A38" s="43">
        <v>2004</v>
      </c>
      <c r="B38" s="46">
        <v>255416</v>
      </c>
      <c r="C38" s="46">
        <v>375114</v>
      </c>
      <c r="D38" s="46">
        <v>543377</v>
      </c>
      <c r="E38" s="46">
        <v>245191</v>
      </c>
      <c r="G38" s="47"/>
    </row>
    <row r="39" spans="1:7" x14ac:dyDescent="0.25">
      <c r="A39" s="43">
        <v>2005</v>
      </c>
      <c r="B39" s="46">
        <v>251723</v>
      </c>
      <c r="C39" s="46">
        <v>372080</v>
      </c>
      <c r="D39" s="46">
        <v>549342</v>
      </c>
      <c r="E39" s="46">
        <v>245390</v>
      </c>
      <c r="G39" s="48"/>
    </row>
    <row r="40" spans="1:7" x14ac:dyDescent="0.25">
      <c r="A40" s="43">
        <v>2006</v>
      </c>
      <c r="B40" s="46">
        <v>253392</v>
      </c>
      <c r="C40" s="46">
        <v>372998</v>
      </c>
      <c r="D40" s="46">
        <v>554813</v>
      </c>
      <c r="E40" s="46">
        <v>246997</v>
      </c>
      <c r="G40" s="49"/>
    </row>
    <row r="41" spans="1:7" x14ac:dyDescent="0.25">
      <c r="A41" s="43">
        <v>2007</v>
      </c>
      <c r="B41" s="46">
        <v>251451</v>
      </c>
      <c r="C41" s="46">
        <v>369537</v>
      </c>
      <c r="D41" s="46">
        <v>567526</v>
      </c>
      <c r="E41" s="46">
        <v>248828</v>
      </c>
    </row>
    <row r="42" spans="1:7" x14ac:dyDescent="0.25">
      <c r="A42" s="43">
        <v>2008</v>
      </c>
      <c r="B42" s="46">
        <v>243129</v>
      </c>
      <c r="C42" s="46">
        <v>363396</v>
      </c>
      <c r="D42" s="46">
        <v>563641</v>
      </c>
      <c r="E42" s="46">
        <v>244542</v>
      </c>
    </row>
    <row r="43" spans="1:7" x14ac:dyDescent="0.25">
      <c r="A43" s="43">
        <v>2009</v>
      </c>
      <c r="B43" s="46">
        <v>239612</v>
      </c>
      <c r="C43" s="46">
        <v>357411</v>
      </c>
      <c r="D43" s="46">
        <v>566322</v>
      </c>
      <c r="E43" s="46">
        <v>242001</v>
      </c>
    </row>
    <row r="44" spans="1:7" x14ac:dyDescent="0.25">
      <c r="A44" s="43">
        <v>2010</v>
      </c>
      <c r="B44" s="46">
        <v>237821</v>
      </c>
      <c r="C44" s="46">
        <v>354099</v>
      </c>
      <c r="D44" s="46">
        <v>577627</v>
      </c>
      <c r="E44" s="46">
        <v>246343</v>
      </c>
    </row>
    <row r="45" spans="1:7" x14ac:dyDescent="0.25">
      <c r="A45" s="43">
        <v>2011</v>
      </c>
      <c r="B45" s="46">
        <v>235535</v>
      </c>
      <c r="C45" s="46">
        <v>353433</v>
      </c>
      <c r="D45" s="46">
        <v>584305</v>
      </c>
      <c r="E45" s="46">
        <v>248606</v>
      </c>
    </row>
    <row r="46" spans="1:7" x14ac:dyDescent="0.25">
      <c r="A46" s="43">
        <v>2012</v>
      </c>
      <c r="B46" s="46">
        <v>231291</v>
      </c>
      <c r="C46" s="46">
        <v>347641</v>
      </c>
      <c r="D46" s="46">
        <v>591206</v>
      </c>
      <c r="E46" s="46">
        <v>246682</v>
      </c>
    </row>
    <row r="47" spans="1:7" x14ac:dyDescent="0.25">
      <c r="A47" s="43">
        <v>2013</v>
      </c>
      <c r="B47" s="46">
        <v>224763</v>
      </c>
      <c r="C47" s="46">
        <v>343562</v>
      </c>
      <c r="D47" s="46">
        <v>584084</v>
      </c>
      <c r="E47" s="46">
        <v>241755</v>
      </c>
    </row>
    <row r="48" spans="1:7" x14ac:dyDescent="0.25">
      <c r="A48" s="43">
        <v>2014</v>
      </c>
      <c r="B48" s="46">
        <v>222832</v>
      </c>
      <c r="C48" s="46">
        <v>337891</v>
      </c>
      <c r="D48" s="46">
        <v>589637</v>
      </c>
      <c r="E48" s="46">
        <v>242703</v>
      </c>
    </row>
    <row r="49" spans="1:5" x14ac:dyDescent="0.25">
      <c r="A49" s="43">
        <v>2015</v>
      </c>
      <c r="B49" s="46">
        <v>217098</v>
      </c>
      <c r="C49" s="46">
        <v>340296</v>
      </c>
      <c r="D49" s="46">
        <v>596000</v>
      </c>
      <c r="E49" s="46">
        <v>242310</v>
      </c>
    </row>
    <row r="50" spans="1:5" x14ac:dyDescent="0.25">
      <c r="A50" s="43">
        <v>2016</v>
      </c>
      <c r="B50" s="46">
        <v>214916</v>
      </c>
      <c r="C50" s="46">
        <v>342565</v>
      </c>
      <c r="D50" s="46">
        <v>570523</v>
      </c>
      <c r="E50" s="46">
        <v>232104</v>
      </c>
    </row>
    <row r="51" spans="1:5" x14ac:dyDescent="0.25">
      <c r="A51" s="43">
        <v>2017</v>
      </c>
      <c r="B51" s="46">
        <v>200017</v>
      </c>
      <c r="C51" s="46">
        <v>327202</v>
      </c>
      <c r="D51" s="46">
        <v>597579</v>
      </c>
      <c r="E51" s="46">
        <v>246372</v>
      </c>
    </row>
    <row r="52" spans="1:5" x14ac:dyDescent="0.25">
      <c r="A52" s="40">
        <v>2018</v>
      </c>
      <c r="B52" s="50">
        <v>187172</v>
      </c>
      <c r="C52" s="50">
        <v>322432</v>
      </c>
      <c r="D52" s="50">
        <v>589613</v>
      </c>
      <c r="E52" s="50">
        <v>243493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zoomScaleNormal="100" workbookViewId="0"/>
  </sheetViews>
  <sheetFormatPr defaultColWidth="11" defaultRowHeight="17.399999999999999" x14ac:dyDescent="0.3"/>
  <cols>
    <col min="1" max="1" width="3.44140625" style="53" customWidth="1"/>
    <col min="2" max="2" width="5.6640625" style="53" customWidth="1"/>
    <col min="3" max="3" width="12.88671875" style="53" customWidth="1"/>
    <col min="4" max="4" width="16.77734375" style="53" customWidth="1"/>
    <col min="5" max="5" width="8.21875" style="53" customWidth="1"/>
    <col min="6" max="12" width="8.6640625" style="53" customWidth="1"/>
    <col min="13" max="13" width="10.6640625" style="53" customWidth="1"/>
    <col min="14" max="14" width="10.6640625" style="54" customWidth="1"/>
    <col min="15" max="15" width="3.33203125" style="54" customWidth="1"/>
    <col min="16" max="16" width="4.77734375" style="54" customWidth="1"/>
    <col min="17" max="16384" width="11" style="29"/>
  </cols>
  <sheetData>
    <row r="1" spans="1:18" ht="13.2" x14ac:dyDescent="0.25">
      <c r="A1" s="24" t="s">
        <v>323</v>
      </c>
      <c r="B1" s="24"/>
      <c r="C1" s="24"/>
      <c r="D1" s="24"/>
      <c r="E1" s="24"/>
      <c r="F1" s="24"/>
      <c r="G1" s="24"/>
      <c r="H1" s="24"/>
      <c r="I1" s="63"/>
      <c r="J1" s="24"/>
      <c r="K1" s="24"/>
      <c r="L1" s="24"/>
      <c r="M1" s="24"/>
      <c r="N1" s="24"/>
      <c r="O1" s="67"/>
      <c r="P1" s="71"/>
      <c r="Q1" s="24"/>
    </row>
    <row r="2" spans="1:18" x14ac:dyDescent="0.3">
      <c r="A2" s="24"/>
      <c r="B2" s="24"/>
      <c r="C2" s="24"/>
      <c r="D2" s="24"/>
      <c r="E2" s="24"/>
      <c r="F2" s="24"/>
      <c r="G2" s="73"/>
      <c r="H2" s="24"/>
      <c r="I2" s="24"/>
      <c r="J2" s="24"/>
      <c r="K2" s="24"/>
      <c r="L2" s="24"/>
      <c r="M2" s="24"/>
      <c r="N2" s="24"/>
      <c r="O2" s="67"/>
    </row>
    <row r="3" spans="1:18" x14ac:dyDescent="0.3">
      <c r="A3" s="24" t="s">
        <v>328</v>
      </c>
      <c r="B3" s="24"/>
      <c r="C3" s="24"/>
      <c r="D3" s="24"/>
      <c r="E3" s="24"/>
      <c r="F3" s="73"/>
      <c r="G3" s="24"/>
      <c r="H3" s="24"/>
      <c r="I3" s="24"/>
      <c r="J3" s="24"/>
      <c r="K3" s="24"/>
      <c r="L3" s="24"/>
      <c r="M3" s="24"/>
      <c r="N3" s="24"/>
      <c r="O3" s="67"/>
    </row>
    <row r="4" spans="1:18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67"/>
    </row>
    <row r="5" spans="1:18" x14ac:dyDescent="0.3">
      <c r="A5" s="27"/>
      <c r="B5" s="27"/>
      <c r="C5" s="27"/>
      <c r="D5" s="27"/>
      <c r="E5" s="27" t="s">
        <v>161</v>
      </c>
      <c r="F5" s="27" t="s">
        <v>162</v>
      </c>
      <c r="G5" s="27" t="s">
        <v>163</v>
      </c>
      <c r="H5" s="27" t="s">
        <v>164</v>
      </c>
      <c r="I5" s="27" t="s">
        <v>165</v>
      </c>
      <c r="J5" s="27" t="s">
        <v>166</v>
      </c>
      <c r="K5" s="27" t="s">
        <v>167</v>
      </c>
      <c r="L5" s="27" t="s">
        <v>178</v>
      </c>
      <c r="M5" s="27" t="s">
        <v>179</v>
      </c>
      <c r="N5" s="27" t="s">
        <v>180</v>
      </c>
      <c r="O5" s="68"/>
    </row>
    <row r="6" spans="1:18" s="52" customFormat="1" ht="13.05" customHeight="1" x14ac:dyDescent="0.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75"/>
    </row>
    <row r="7" spans="1:18" ht="13.05" customHeight="1" x14ac:dyDescent="0.3">
      <c r="A7" s="24" t="s">
        <v>200</v>
      </c>
      <c r="B7" s="24"/>
      <c r="C7" s="24"/>
      <c r="D7" s="24" t="s">
        <v>201</v>
      </c>
      <c r="E7">
        <v>821</v>
      </c>
      <c r="F7">
        <v>59</v>
      </c>
      <c r="G7">
        <v>6</v>
      </c>
      <c r="H7">
        <v>0</v>
      </c>
      <c r="I7">
        <v>13</v>
      </c>
      <c r="J7">
        <v>9</v>
      </c>
      <c r="K7">
        <v>0</v>
      </c>
      <c r="L7">
        <f>SUM(E7:I7)</f>
        <v>899</v>
      </c>
      <c r="M7">
        <f t="shared" ref="M7:M36" si="0">L7+J7</f>
        <v>908</v>
      </c>
      <c r="N7">
        <f t="shared" ref="N7:N36" si="1">M7+K7</f>
        <v>908</v>
      </c>
      <c r="O7" s="75"/>
    </row>
    <row r="8" spans="1:18" ht="13.05" customHeight="1" x14ac:dyDescent="0.3">
      <c r="A8" s="24"/>
      <c r="B8" s="24"/>
      <c r="C8" s="24"/>
      <c r="D8" s="24" t="s">
        <v>202</v>
      </c>
      <c r="E8">
        <v>200</v>
      </c>
      <c r="F8">
        <v>42</v>
      </c>
      <c r="G8">
        <v>9</v>
      </c>
      <c r="H8">
        <v>1</v>
      </c>
      <c r="I8">
        <v>10</v>
      </c>
      <c r="J8">
        <v>6</v>
      </c>
      <c r="K8">
        <v>0</v>
      </c>
      <c r="L8">
        <f t="shared" ref="L8:L34" si="2">SUM(E8:I8)</f>
        <v>262</v>
      </c>
      <c r="M8">
        <f t="shared" si="0"/>
        <v>268</v>
      </c>
      <c r="N8">
        <f t="shared" si="1"/>
        <v>268</v>
      </c>
      <c r="O8" s="75"/>
    </row>
    <row r="9" spans="1:18" ht="13.05" customHeight="1" x14ac:dyDescent="0.3">
      <c r="A9" s="24"/>
      <c r="B9" s="24"/>
      <c r="C9" s="24"/>
      <c r="D9" s="24" t="s">
        <v>203</v>
      </c>
      <c r="E9">
        <f>E7+E8</f>
        <v>1021</v>
      </c>
      <c r="F9">
        <f t="shared" ref="F9:J9" si="3">F7+F8</f>
        <v>101</v>
      </c>
      <c r="G9">
        <f t="shared" si="3"/>
        <v>15</v>
      </c>
      <c r="H9">
        <f t="shared" si="3"/>
        <v>1</v>
      </c>
      <c r="I9">
        <f t="shared" si="3"/>
        <v>23</v>
      </c>
      <c r="J9">
        <f t="shared" si="3"/>
        <v>15</v>
      </c>
      <c r="K9">
        <f>K7+K8</f>
        <v>0</v>
      </c>
      <c r="L9">
        <f t="shared" si="2"/>
        <v>1161</v>
      </c>
      <c r="M9">
        <f t="shared" si="0"/>
        <v>1176</v>
      </c>
      <c r="N9">
        <f t="shared" si="1"/>
        <v>1176</v>
      </c>
      <c r="O9" s="75"/>
    </row>
    <row r="10" spans="1:18" ht="13.05" customHeight="1" x14ac:dyDescent="0.3">
      <c r="A10" s="24" t="s">
        <v>204</v>
      </c>
      <c r="B10" s="24"/>
      <c r="C10" s="24"/>
      <c r="D10" s="24" t="s">
        <v>201</v>
      </c>
      <c r="E10">
        <v>2624</v>
      </c>
      <c r="F10">
        <v>149</v>
      </c>
      <c r="G10">
        <v>35</v>
      </c>
      <c r="H10">
        <v>32</v>
      </c>
      <c r="I10">
        <v>6</v>
      </c>
      <c r="J10">
        <v>24</v>
      </c>
      <c r="K10">
        <v>0</v>
      </c>
      <c r="L10">
        <f t="shared" si="2"/>
        <v>2846</v>
      </c>
      <c r="M10">
        <f t="shared" si="0"/>
        <v>2870</v>
      </c>
      <c r="N10">
        <f t="shared" si="1"/>
        <v>2870</v>
      </c>
      <c r="O10" s="75"/>
    </row>
    <row r="11" spans="1:18" ht="13.05" customHeight="1" x14ac:dyDescent="0.3">
      <c r="A11" s="24"/>
      <c r="B11" s="24"/>
      <c r="C11" s="24"/>
      <c r="D11" s="24" t="s">
        <v>202</v>
      </c>
      <c r="E11">
        <v>1354</v>
      </c>
      <c r="F11">
        <v>83</v>
      </c>
      <c r="G11">
        <v>43</v>
      </c>
      <c r="H11">
        <v>43</v>
      </c>
      <c r="I11">
        <v>14</v>
      </c>
      <c r="J11">
        <v>13</v>
      </c>
      <c r="K11">
        <v>0</v>
      </c>
      <c r="L11">
        <f t="shared" si="2"/>
        <v>1537</v>
      </c>
      <c r="M11">
        <f t="shared" si="0"/>
        <v>1550</v>
      </c>
      <c r="N11">
        <f t="shared" si="1"/>
        <v>1550</v>
      </c>
      <c r="O11" s="75"/>
    </row>
    <row r="12" spans="1:18" ht="13.05" customHeight="1" x14ac:dyDescent="0.3">
      <c r="A12" s="24"/>
      <c r="B12" s="24"/>
      <c r="C12" s="24"/>
      <c r="D12" s="24" t="s">
        <v>203</v>
      </c>
      <c r="E12">
        <f>E10+E11</f>
        <v>3978</v>
      </c>
      <c r="F12">
        <f t="shared" ref="F12:J12" si="4">F10+F11</f>
        <v>232</v>
      </c>
      <c r="G12">
        <f t="shared" si="4"/>
        <v>78</v>
      </c>
      <c r="H12">
        <f t="shared" si="4"/>
        <v>75</v>
      </c>
      <c r="I12">
        <f t="shared" si="4"/>
        <v>20</v>
      </c>
      <c r="J12">
        <f t="shared" si="4"/>
        <v>37</v>
      </c>
      <c r="K12">
        <f>K10+K11</f>
        <v>0</v>
      </c>
      <c r="L12">
        <f t="shared" si="2"/>
        <v>4383</v>
      </c>
      <c r="M12">
        <f t="shared" si="0"/>
        <v>4420</v>
      </c>
      <c r="N12">
        <f t="shared" si="1"/>
        <v>4420</v>
      </c>
      <c r="O12" s="75"/>
    </row>
    <row r="13" spans="1:18" ht="13.05" customHeight="1" x14ac:dyDescent="0.3">
      <c r="A13" s="24" t="s">
        <v>205</v>
      </c>
      <c r="B13" s="24"/>
      <c r="C13" s="24"/>
      <c r="D13" s="24" t="s">
        <v>201</v>
      </c>
      <c r="E13">
        <v>371</v>
      </c>
      <c r="F13">
        <v>27</v>
      </c>
      <c r="G13">
        <v>2</v>
      </c>
      <c r="H13">
        <v>0</v>
      </c>
      <c r="I13">
        <v>0</v>
      </c>
      <c r="J13">
        <v>11</v>
      </c>
      <c r="K13">
        <v>0</v>
      </c>
      <c r="L13">
        <f t="shared" si="2"/>
        <v>400</v>
      </c>
      <c r="M13">
        <f t="shared" si="0"/>
        <v>411</v>
      </c>
      <c r="N13">
        <f t="shared" si="1"/>
        <v>411</v>
      </c>
      <c r="O13" s="75"/>
      <c r="R13"/>
    </row>
    <row r="14" spans="1:18" ht="13.05" customHeight="1" x14ac:dyDescent="0.3">
      <c r="A14" s="24"/>
      <c r="B14" s="24"/>
      <c r="C14" s="24"/>
      <c r="D14" s="24" t="s">
        <v>202</v>
      </c>
      <c r="E14">
        <v>131</v>
      </c>
      <c r="F14">
        <v>14</v>
      </c>
      <c r="G14">
        <v>2</v>
      </c>
      <c r="H14">
        <v>0</v>
      </c>
      <c r="I14">
        <v>0</v>
      </c>
      <c r="J14">
        <v>4</v>
      </c>
      <c r="K14">
        <v>0</v>
      </c>
      <c r="L14">
        <f t="shared" si="2"/>
        <v>147</v>
      </c>
      <c r="M14">
        <f t="shared" si="0"/>
        <v>151</v>
      </c>
      <c r="N14">
        <f t="shared" si="1"/>
        <v>151</v>
      </c>
      <c r="O14" s="75"/>
      <c r="R14"/>
    </row>
    <row r="15" spans="1:18" ht="13.05" customHeight="1" x14ac:dyDescent="0.3">
      <c r="A15" s="24"/>
      <c r="B15" s="24"/>
      <c r="C15" s="24"/>
      <c r="D15" s="24" t="s">
        <v>203</v>
      </c>
      <c r="E15">
        <f>E13+E14</f>
        <v>502</v>
      </c>
      <c r="F15">
        <f t="shared" ref="F15:J15" si="5">F13+F14</f>
        <v>41</v>
      </c>
      <c r="G15">
        <f t="shared" si="5"/>
        <v>4</v>
      </c>
      <c r="H15">
        <f t="shared" si="5"/>
        <v>0</v>
      </c>
      <c r="I15">
        <f t="shared" si="5"/>
        <v>0</v>
      </c>
      <c r="J15">
        <f t="shared" si="5"/>
        <v>15</v>
      </c>
      <c r="K15">
        <f>K13+K14</f>
        <v>0</v>
      </c>
      <c r="L15">
        <f t="shared" si="2"/>
        <v>547</v>
      </c>
      <c r="M15">
        <f t="shared" si="0"/>
        <v>562</v>
      </c>
      <c r="N15">
        <f t="shared" si="1"/>
        <v>562</v>
      </c>
      <c r="O15" s="75"/>
    </row>
    <row r="16" spans="1:18" ht="13.05" customHeight="1" x14ac:dyDescent="0.3">
      <c r="A16" s="24" t="s">
        <v>206</v>
      </c>
      <c r="B16" s="24"/>
      <c r="C16" s="24"/>
      <c r="D16" s="24" t="s">
        <v>201</v>
      </c>
      <c r="E16">
        <v>330</v>
      </c>
      <c r="F16">
        <v>52</v>
      </c>
      <c r="G16">
        <v>16</v>
      </c>
      <c r="H16">
        <v>0</v>
      </c>
      <c r="I16">
        <v>0</v>
      </c>
      <c r="J16">
        <v>2</v>
      </c>
      <c r="K16">
        <v>0</v>
      </c>
      <c r="L16">
        <f t="shared" si="2"/>
        <v>398</v>
      </c>
      <c r="M16">
        <f t="shared" si="0"/>
        <v>400</v>
      </c>
      <c r="N16">
        <f t="shared" si="1"/>
        <v>400</v>
      </c>
      <c r="O16" s="75"/>
    </row>
    <row r="17" spans="1:15" ht="13.05" customHeight="1" x14ac:dyDescent="0.3">
      <c r="A17" s="24"/>
      <c r="B17" s="24"/>
      <c r="C17" s="24"/>
      <c r="D17" s="24" t="s">
        <v>202</v>
      </c>
      <c r="E17">
        <v>338</v>
      </c>
      <c r="F17">
        <v>36</v>
      </c>
      <c r="G17">
        <v>12</v>
      </c>
      <c r="H17">
        <v>0</v>
      </c>
      <c r="I17">
        <v>5</v>
      </c>
      <c r="J17">
        <v>2</v>
      </c>
      <c r="K17">
        <v>0</v>
      </c>
      <c r="L17">
        <f t="shared" si="2"/>
        <v>391</v>
      </c>
      <c r="M17">
        <f t="shared" si="0"/>
        <v>393</v>
      </c>
      <c r="N17">
        <f t="shared" si="1"/>
        <v>393</v>
      </c>
      <c r="O17" s="75"/>
    </row>
    <row r="18" spans="1:15" ht="13.05" customHeight="1" x14ac:dyDescent="0.3">
      <c r="A18" s="24"/>
      <c r="B18" s="24"/>
      <c r="C18" s="24"/>
      <c r="D18" s="24" t="s">
        <v>203</v>
      </c>
      <c r="E18">
        <f>E16+E17</f>
        <v>668</v>
      </c>
      <c r="F18">
        <f t="shared" ref="F18:J18" si="6">F16+F17</f>
        <v>88</v>
      </c>
      <c r="G18">
        <f t="shared" si="6"/>
        <v>28</v>
      </c>
      <c r="H18">
        <f t="shared" si="6"/>
        <v>0</v>
      </c>
      <c r="I18">
        <f t="shared" si="6"/>
        <v>5</v>
      </c>
      <c r="J18">
        <f t="shared" si="6"/>
        <v>4</v>
      </c>
      <c r="K18">
        <f>K16+K17</f>
        <v>0</v>
      </c>
      <c r="L18">
        <f t="shared" si="2"/>
        <v>789</v>
      </c>
      <c r="M18">
        <f t="shared" si="0"/>
        <v>793</v>
      </c>
      <c r="N18">
        <f t="shared" si="1"/>
        <v>793</v>
      </c>
      <c r="O18" s="75"/>
    </row>
    <row r="19" spans="1:15" ht="13.05" customHeight="1" x14ac:dyDescent="0.3">
      <c r="A19" s="24" t="s">
        <v>207</v>
      </c>
      <c r="B19" s="24"/>
      <c r="C19" s="24"/>
      <c r="D19" s="24" t="s">
        <v>201</v>
      </c>
      <c r="E19">
        <v>562</v>
      </c>
      <c r="F19">
        <v>73</v>
      </c>
      <c r="G19">
        <v>24</v>
      </c>
      <c r="H19">
        <v>0</v>
      </c>
      <c r="I19">
        <v>49</v>
      </c>
      <c r="J19">
        <v>17</v>
      </c>
      <c r="K19">
        <v>18</v>
      </c>
      <c r="L19">
        <f t="shared" si="2"/>
        <v>708</v>
      </c>
      <c r="M19">
        <f t="shared" si="0"/>
        <v>725</v>
      </c>
      <c r="N19">
        <f t="shared" si="1"/>
        <v>743</v>
      </c>
      <c r="O19" s="75"/>
    </row>
    <row r="20" spans="1:15" ht="13.05" customHeight="1" x14ac:dyDescent="0.3">
      <c r="A20" s="24"/>
      <c r="B20" s="24"/>
      <c r="C20" s="24"/>
      <c r="D20" s="24" t="s">
        <v>202</v>
      </c>
      <c r="E20">
        <v>377</v>
      </c>
      <c r="F20">
        <v>46</v>
      </c>
      <c r="G20">
        <v>14</v>
      </c>
      <c r="H20">
        <v>0</v>
      </c>
      <c r="I20">
        <v>47</v>
      </c>
      <c r="J20">
        <v>8</v>
      </c>
      <c r="K20">
        <v>16</v>
      </c>
      <c r="L20">
        <f t="shared" si="2"/>
        <v>484</v>
      </c>
      <c r="M20">
        <f t="shared" si="0"/>
        <v>492</v>
      </c>
      <c r="N20">
        <f t="shared" si="1"/>
        <v>508</v>
      </c>
      <c r="O20" s="75"/>
    </row>
    <row r="21" spans="1:15" ht="13.05" customHeight="1" x14ac:dyDescent="0.3">
      <c r="A21" s="24"/>
      <c r="B21" s="24"/>
      <c r="C21" s="24"/>
      <c r="D21" s="24" t="s">
        <v>203</v>
      </c>
      <c r="E21">
        <f>E19+E20</f>
        <v>939</v>
      </c>
      <c r="F21">
        <f t="shared" ref="F21:J21" si="7">F19+F20</f>
        <v>119</v>
      </c>
      <c r="G21">
        <f t="shared" si="7"/>
        <v>38</v>
      </c>
      <c r="H21">
        <f t="shared" si="7"/>
        <v>0</v>
      </c>
      <c r="I21">
        <f t="shared" si="7"/>
        <v>96</v>
      </c>
      <c r="J21">
        <f t="shared" si="7"/>
        <v>25</v>
      </c>
      <c r="K21">
        <f>K19+K20</f>
        <v>34</v>
      </c>
      <c r="L21">
        <f t="shared" si="2"/>
        <v>1192</v>
      </c>
      <c r="M21">
        <f t="shared" si="0"/>
        <v>1217</v>
      </c>
      <c r="N21">
        <f t="shared" si="1"/>
        <v>1251</v>
      </c>
      <c r="O21" s="75"/>
    </row>
    <row r="22" spans="1:15" ht="13.05" customHeight="1" x14ac:dyDescent="0.3">
      <c r="A22" s="24" t="s">
        <v>208</v>
      </c>
      <c r="B22" s="24"/>
      <c r="C22" s="24"/>
      <c r="D22" s="24" t="s">
        <v>201</v>
      </c>
      <c r="E22">
        <v>219</v>
      </c>
      <c r="F22">
        <v>38</v>
      </c>
      <c r="G22">
        <v>5</v>
      </c>
      <c r="H22">
        <v>1</v>
      </c>
      <c r="I22">
        <v>0</v>
      </c>
      <c r="J22">
        <v>0</v>
      </c>
      <c r="K22">
        <v>0</v>
      </c>
      <c r="L22">
        <f t="shared" si="2"/>
        <v>263</v>
      </c>
      <c r="M22">
        <f t="shared" si="0"/>
        <v>263</v>
      </c>
      <c r="N22">
        <f t="shared" si="1"/>
        <v>263</v>
      </c>
      <c r="O22" s="75"/>
    </row>
    <row r="23" spans="1:15" ht="13.05" customHeight="1" x14ac:dyDescent="0.3">
      <c r="A23" s="24"/>
      <c r="B23" s="24"/>
      <c r="C23" s="24"/>
      <c r="D23" s="24" t="s">
        <v>202</v>
      </c>
      <c r="E23">
        <v>155</v>
      </c>
      <c r="F23">
        <v>25</v>
      </c>
      <c r="G23">
        <v>7</v>
      </c>
      <c r="H23">
        <v>0</v>
      </c>
      <c r="I23">
        <v>0</v>
      </c>
      <c r="J23">
        <v>3</v>
      </c>
      <c r="K23">
        <v>0</v>
      </c>
      <c r="L23">
        <f t="shared" si="2"/>
        <v>187</v>
      </c>
      <c r="M23">
        <f t="shared" si="0"/>
        <v>190</v>
      </c>
      <c r="N23">
        <f t="shared" si="1"/>
        <v>190</v>
      </c>
      <c r="O23" s="75"/>
    </row>
    <row r="24" spans="1:15" ht="13.05" customHeight="1" x14ac:dyDescent="0.3">
      <c r="A24" s="24"/>
      <c r="B24" s="24"/>
      <c r="C24" s="24"/>
      <c r="D24" s="24" t="s">
        <v>203</v>
      </c>
      <c r="E24">
        <f>E22+E23</f>
        <v>374</v>
      </c>
      <c r="F24">
        <f t="shared" ref="F24:J24" si="8">F22+F23</f>
        <v>63</v>
      </c>
      <c r="G24">
        <f t="shared" si="8"/>
        <v>12</v>
      </c>
      <c r="H24">
        <f t="shared" si="8"/>
        <v>1</v>
      </c>
      <c r="I24">
        <f t="shared" si="8"/>
        <v>0</v>
      </c>
      <c r="J24">
        <f t="shared" si="8"/>
        <v>3</v>
      </c>
      <c r="K24">
        <f>K22+K23</f>
        <v>0</v>
      </c>
      <c r="L24">
        <f t="shared" si="2"/>
        <v>450</v>
      </c>
      <c r="M24">
        <f t="shared" si="0"/>
        <v>453</v>
      </c>
      <c r="N24">
        <f t="shared" si="1"/>
        <v>453</v>
      </c>
      <c r="O24" s="75"/>
    </row>
    <row r="25" spans="1:15" ht="13.05" customHeight="1" x14ac:dyDescent="0.3">
      <c r="A25" s="24" t="s">
        <v>209</v>
      </c>
      <c r="B25" s="24"/>
      <c r="C25" s="24"/>
      <c r="D25" s="24" t="s">
        <v>201</v>
      </c>
      <c r="E25">
        <v>595</v>
      </c>
      <c r="F25">
        <v>136</v>
      </c>
      <c r="G25">
        <v>40</v>
      </c>
      <c r="H25">
        <v>3</v>
      </c>
      <c r="I25">
        <v>112</v>
      </c>
      <c r="J25">
        <v>14</v>
      </c>
      <c r="K25">
        <v>19</v>
      </c>
      <c r="L25">
        <f t="shared" si="2"/>
        <v>886</v>
      </c>
      <c r="M25">
        <f t="shared" si="0"/>
        <v>900</v>
      </c>
      <c r="N25">
        <f t="shared" si="1"/>
        <v>919</v>
      </c>
      <c r="O25" s="75"/>
    </row>
    <row r="26" spans="1:15" ht="13.05" customHeight="1" x14ac:dyDescent="0.3">
      <c r="A26" s="24"/>
      <c r="B26" s="24"/>
      <c r="C26" s="24"/>
      <c r="D26" s="24" t="s">
        <v>202</v>
      </c>
      <c r="E26">
        <v>401</v>
      </c>
      <c r="F26">
        <v>71</v>
      </c>
      <c r="G26">
        <v>27</v>
      </c>
      <c r="H26">
        <v>1</v>
      </c>
      <c r="I26">
        <v>104</v>
      </c>
      <c r="J26">
        <v>6</v>
      </c>
      <c r="K26">
        <v>20</v>
      </c>
      <c r="L26">
        <f t="shared" si="2"/>
        <v>604</v>
      </c>
      <c r="M26">
        <f t="shared" si="0"/>
        <v>610</v>
      </c>
      <c r="N26">
        <f t="shared" si="1"/>
        <v>630</v>
      </c>
      <c r="O26" s="75"/>
    </row>
    <row r="27" spans="1:15" ht="13.05" customHeight="1" x14ac:dyDescent="0.3">
      <c r="A27" s="24"/>
      <c r="B27" s="24"/>
      <c r="C27" s="24"/>
      <c r="D27" s="24" t="s">
        <v>203</v>
      </c>
      <c r="E27">
        <f>E25+E26</f>
        <v>996</v>
      </c>
      <c r="F27">
        <f t="shared" ref="F27:J27" si="9">F25+F26</f>
        <v>207</v>
      </c>
      <c r="G27">
        <f t="shared" si="9"/>
        <v>67</v>
      </c>
      <c r="H27">
        <f t="shared" si="9"/>
        <v>4</v>
      </c>
      <c r="I27">
        <f t="shared" si="9"/>
        <v>216</v>
      </c>
      <c r="J27">
        <f t="shared" si="9"/>
        <v>20</v>
      </c>
      <c r="K27">
        <f>K25+K26</f>
        <v>39</v>
      </c>
      <c r="L27">
        <f t="shared" si="2"/>
        <v>1490</v>
      </c>
      <c r="M27">
        <f t="shared" si="0"/>
        <v>1510</v>
      </c>
      <c r="N27">
        <f t="shared" si="1"/>
        <v>1549</v>
      </c>
      <c r="O27" s="75"/>
    </row>
    <row r="28" spans="1:15" ht="13.05" customHeight="1" x14ac:dyDescent="0.3">
      <c r="A28" s="24" t="s">
        <v>210</v>
      </c>
      <c r="B28" s="24"/>
      <c r="C28" s="24"/>
      <c r="D28" s="24" t="s">
        <v>201</v>
      </c>
      <c r="E28">
        <v>851</v>
      </c>
      <c r="F28">
        <v>154</v>
      </c>
      <c r="G28">
        <v>30</v>
      </c>
      <c r="H28">
        <v>0</v>
      </c>
      <c r="I28">
        <v>101</v>
      </c>
      <c r="J28">
        <v>7</v>
      </c>
      <c r="K28">
        <v>32</v>
      </c>
      <c r="L28">
        <f t="shared" si="2"/>
        <v>1136</v>
      </c>
      <c r="M28">
        <f t="shared" si="0"/>
        <v>1143</v>
      </c>
      <c r="N28">
        <f t="shared" si="1"/>
        <v>1175</v>
      </c>
      <c r="O28" s="75"/>
    </row>
    <row r="29" spans="1:15" ht="13.05" customHeight="1" x14ac:dyDescent="0.3">
      <c r="A29" s="24"/>
      <c r="B29" s="24"/>
      <c r="C29" s="24"/>
      <c r="D29" s="24" t="s">
        <v>202</v>
      </c>
      <c r="E29">
        <v>271</v>
      </c>
      <c r="F29">
        <v>53</v>
      </c>
      <c r="G29">
        <v>15</v>
      </c>
      <c r="H29">
        <v>1</v>
      </c>
      <c r="I29">
        <v>100</v>
      </c>
      <c r="J29">
        <v>1</v>
      </c>
      <c r="K29">
        <v>31</v>
      </c>
      <c r="L29">
        <f t="shared" si="2"/>
        <v>440</v>
      </c>
      <c r="M29">
        <f t="shared" si="0"/>
        <v>441</v>
      </c>
      <c r="N29">
        <f t="shared" si="1"/>
        <v>472</v>
      </c>
      <c r="O29" s="75"/>
    </row>
    <row r="30" spans="1:15" ht="13.05" customHeight="1" x14ac:dyDescent="0.3">
      <c r="A30" s="24"/>
      <c r="B30" s="24"/>
      <c r="C30" s="24"/>
      <c r="D30" s="24" t="s">
        <v>203</v>
      </c>
      <c r="E30">
        <f>E28+E29</f>
        <v>1122</v>
      </c>
      <c r="F30">
        <f t="shared" ref="F30:J30" si="10">F28+F29</f>
        <v>207</v>
      </c>
      <c r="G30">
        <f t="shared" si="10"/>
        <v>45</v>
      </c>
      <c r="H30">
        <f t="shared" si="10"/>
        <v>1</v>
      </c>
      <c r="I30">
        <f t="shared" si="10"/>
        <v>201</v>
      </c>
      <c r="J30">
        <f t="shared" si="10"/>
        <v>8</v>
      </c>
      <c r="K30">
        <f>K28+K29</f>
        <v>63</v>
      </c>
      <c r="L30">
        <f t="shared" si="2"/>
        <v>1576</v>
      </c>
      <c r="M30">
        <f t="shared" si="0"/>
        <v>1584</v>
      </c>
      <c r="N30">
        <f t="shared" si="1"/>
        <v>1647</v>
      </c>
      <c r="O30" s="75"/>
    </row>
    <row r="31" spans="1:15" ht="13.05" customHeight="1" x14ac:dyDescent="0.3">
      <c r="A31" s="24" t="s">
        <v>211</v>
      </c>
      <c r="B31" s="24"/>
      <c r="C31" s="24"/>
      <c r="D31" s="24" t="s">
        <v>201</v>
      </c>
      <c r="E31">
        <v>1351</v>
      </c>
      <c r="F31">
        <v>231</v>
      </c>
      <c r="G31">
        <v>28</v>
      </c>
      <c r="H31">
        <v>5</v>
      </c>
      <c r="I31">
        <v>14</v>
      </c>
      <c r="J31">
        <v>9</v>
      </c>
      <c r="K31">
        <v>0</v>
      </c>
      <c r="L31">
        <f t="shared" si="2"/>
        <v>1629</v>
      </c>
      <c r="M31">
        <f t="shared" si="0"/>
        <v>1638</v>
      </c>
      <c r="N31">
        <f t="shared" si="1"/>
        <v>1638</v>
      </c>
      <c r="O31" s="75"/>
    </row>
    <row r="32" spans="1:15" ht="13.05" customHeight="1" x14ac:dyDescent="0.3">
      <c r="A32" s="24"/>
      <c r="B32" s="24"/>
      <c r="C32" s="24"/>
      <c r="D32" s="24" t="s">
        <v>202</v>
      </c>
      <c r="E32">
        <v>893</v>
      </c>
      <c r="F32">
        <v>103</v>
      </c>
      <c r="G32">
        <v>25</v>
      </c>
      <c r="H32">
        <v>3</v>
      </c>
      <c r="I32">
        <v>3</v>
      </c>
      <c r="J32">
        <v>7</v>
      </c>
      <c r="K32">
        <v>0</v>
      </c>
      <c r="L32">
        <f t="shared" si="2"/>
        <v>1027</v>
      </c>
      <c r="M32">
        <f t="shared" si="0"/>
        <v>1034</v>
      </c>
      <c r="N32">
        <f t="shared" si="1"/>
        <v>1034</v>
      </c>
      <c r="O32" s="75"/>
    </row>
    <row r="33" spans="1:17" ht="13.05" customHeight="1" x14ac:dyDescent="0.3">
      <c r="A33" s="24"/>
      <c r="B33" s="24"/>
      <c r="C33" s="24"/>
      <c r="D33" s="24" t="s">
        <v>203</v>
      </c>
      <c r="E33">
        <f>E31+E32</f>
        <v>2244</v>
      </c>
      <c r="F33">
        <f t="shared" ref="F33:J33" si="11">F31+F32</f>
        <v>334</v>
      </c>
      <c r="G33">
        <f t="shared" si="11"/>
        <v>53</v>
      </c>
      <c r="H33">
        <f t="shared" si="11"/>
        <v>8</v>
      </c>
      <c r="I33">
        <f t="shared" si="11"/>
        <v>17</v>
      </c>
      <c r="J33">
        <f t="shared" si="11"/>
        <v>16</v>
      </c>
      <c r="K33">
        <f>K31+K32</f>
        <v>0</v>
      </c>
      <c r="L33">
        <f t="shared" si="2"/>
        <v>2656</v>
      </c>
      <c r="M33">
        <f t="shared" si="0"/>
        <v>2672</v>
      </c>
      <c r="N33">
        <f t="shared" si="1"/>
        <v>2672</v>
      </c>
      <c r="O33" s="75"/>
    </row>
    <row r="34" spans="1:17" ht="13.05" customHeight="1" x14ac:dyDescent="0.3">
      <c r="A34" s="24" t="s">
        <v>174</v>
      </c>
      <c r="B34" s="24"/>
      <c r="C34" s="24"/>
      <c r="D34" s="24" t="s">
        <v>201</v>
      </c>
      <c r="E34">
        <f t="shared" ref="E34:J36" si="12">E7+E10+E13+E16+E19+E22+E25+E28+E31</f>
        <v>7724</v>
      </c>
      <c r="F34">
        <f t="shared" si="12"/>
        <v>919</v>
      </c>
      <c r="G34">
        <f t="shared" si="12"/>
        <v>186</v>
      </c>
      <c r="H34">
        <f t="shared" si="12"/>
        <v>41</v>
      </c>
      <c r="I34">
        <f t="shared" si="12"/>
        <v>295</v>
      </c>
      <c r="J34">
        <f t="shared" si="12"/>
        <v>93</v>
      </c>
      <c r="K34">
        <f>K7+K10+K13+K16+K19+K22+K25+K28+K31</f>
        <v>69</v>
      </c>
      <c r="L34">
        <f t="shared" si="2"/>
        <v>9165</v>
      </c>
      <c r="M34">
        <f t="shared" si="0"/>
        <v>9258</v>
      </c>
      <c r="N34">
        <f t="shared" si="1"/>
        <v>9327</v>
      </c>
      <c r="O34" s="75"/>
    </row>
    <row r="35" spans="1:17" ht="13.05" customHeight="1" x14ac:dyDescent="0.3">
      <c r="A35" s="24"/>
      <c r="B35" s="24"/>
      <c r="C35" s="24"/>
      <c r="D35" s="24" t="s">
        <v>202</v>
      </c>
      <c r="E35">
        <f t="shared" si="12"/>
        <v>4120</v>
      </c>
      <c r="F35">
        <f t="shared" si="12"/>
        <v>473</v>
      </c>
      <c r="G35">
        <f t="shared" si="12"/>
        <v>154</v>
      </c>
      <c r="H35">
        <f t="shared" si="12"/>
        <v>49</v>
      </c>
      <c r="I35">
        <f t="shared" si="12"/>
        <v>283</v>
      </c>
      <c r="J35">
        <f t="shared" si="12"/>
        <v>50</v>
      </c>
      <c r="K35">
        <f>K8+K11+K14+K17+K20+K23+K26+K29+K32</f>
        <v>67</v>
      </c>
      <c r="L35">
        <f>SUM(E35:I35)</f>
        <v>5079</v>
      </c>
      <c r="M35">
        <f t="shared" si="0"/>
        <v>5129</v>
      </c>
      <c r="N35">
        <f t="shared" si="1"/>
        <v>5196</v>
      </c>
      <c r="O35" s="75"/>
    </row>
    <row r="36" spans="1:17" ht="13.05" customHeight="1" x14ac:dyDescent="0.3">
      <c r="A36" s="24"/>
      <c r="B36" s="24"/>
      <c r="C36" s="24"/>
      <c r="D36" s="24" t="s">
        <v>203</v>
      </c>
      <c r="E36">
        <f t="shared" si="12"/>
        <v>11844</v>
      </c>
      <c r="F36">
        <f t="shared" si="12"/>
        <v>1392</v>
      </c>
      <c r="G36">
        <f t="shared" si="12"/>
        <v>340</v>
      </c>
      <c r="H36">
        <f t="shared" si="12"/>
        <v>90</v>
      </c>
      <c r="I36">
        <f t="shared" si="12"/>
        <v>578</v>
      </c>
      <c r="J36">
        <f t="shared" si="12"/>
        <v>143</v>
      </c>
      <c r="K36">
        <f>K9+K12+K15+K18+K21+K24+K27+K30+K33</f>
        <v>136</v>
      </c>
      <c r="L36">
        <f>SUM(E36:I36)</f>
        <v>14244</v>
      </c>
      <c r="M36">
        <f t="shared" si="0"/>
        <v>14387</v>
      </c>
      <c r="N36">
        <f t="shared" si="1"/>
        <v>14523</v>
      </c>
      <c r="O36" s="75"/>
    </row>
    <row r="37" spans="1:17" ht="13.05" customHeight="1" x14ac:dyDescent="0.3">
      <c r="A37" s="24"/>
      <c r="B37" s="24"/>
      <c r="C37" s="24"/>
      <c r="D37" s="24"/>
      <c r="N37" s="53"/>
      <c r="O37" s="75"/>
    </row>
    <row r="38" spans="1:17" ht="13.05" customHeight="1" x14ac:dyDescent="0.3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7"/>
    </row>
    <row r="39" spans="1:17" ht="13.05" customHeight="1" x14ac:dyDescent="0.3">
      <c r="A39" s="24" t="s">
        <v>323</v>
      </c>
      <c r="B39" s="24"/>
      <c r="C39" s="24"/>
      <c r="D39" s="24"/>
      <c r="E39" s="24"/>
      <c r="F39" s="24"/>
      <c r="G39" s="24"/>
      <c r="N39" s="53"/>
      <c r="O39" s="75"/>
      <c r="Q39" s="55"/>
    </row>
    <row r="40" spans="1:17" ht="13.05" customHeight="1" x14ac:dyDescent="0.3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7"/>
      <c r="Q40" s="55"/>
    </row>
    <row r="41" spans="1:17" ht="13.05" customHeight="1" x14ac:dyDescent="0.3">
      <c r="A41" s="24" t="s">
        <v>329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67"/>
      <c r="Q41" s="55"/>
    </row>
    <row r="42" spans="1:17" ht="13.05" customHeight="1" x14ac:dyDescent="0.3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67"/>
      <c r="Q42" s="55"/>
    </row>
    <row r="43" spans="1:17" ht="13.05" customHeight="1" x14ac:dyDescent="0.3">
      <c r="A43" s="27"/>
      <c r="B43" s="27"/>
      <c r="C43" s="27"/>
      <c r="D43" s="27"/>
      <c r="E43" s="27" t="s">
        <v>161</v>
      </c>
      <c r="F43" s="27" t="s">
        <v>162</v>
      </c>
      <c r="G43" s="27" t="s">
        <v>163</v>
      </c>
      <c r="H43" s="27" t="s">
        <v>164</v>
      </c>
      <c r="I43" s="27" t="s">
        <v>165</v>
      </c>
      <c r="J43" s="27" t="s">
        <v>166</v>
      </c>
      <c r="K43" s="27" t="s">
        <v>167</v>
      </c>
      <c r="L43" s="27" t="s">
        <v>178</v>
      </c>
      <c r="M43" s="27" t="s">
        <v>179</v>
      </c>
      <c r="N43" s="27" t="s">
        <v>180</v>
      </c>
      <c r="O43" s="75"/>
      <c r="Q43" s="55"/>
    </row>
    <row r="44" spans="1:17" ht="13.05" customHeight="1" x14ac:dyDescent="0.3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75"/>
      <c r="Q44" s="55"/>
    </row>
    <row r="45" spans="1:17" ht="13.05" customHeight="1" x14ac:dyDescent="0.3">
      <c r="A45" s="24" t="s">
        <v>200</v>
      </c>
      <c r="B45" s="24"/>
      <c r="C45" s="24"/>
      <c r="D45" s="24" t="s">
        <v>201</v>
      </c>
      <c r="E45">
        <v>349</v>
      </c>
      <c r="F45">
        <v>33</v>
      </c>
      <c r="G45">
        <v>4</v>
      </c>
      <c r="H45">
        <v>0</v>
      </c>
      <c r="I45">
        <v>11</v>
      </c>
      <c r="J45">
        <v>5</v>
      </c>
      <c r="K45">
        <v>0</v>
      </c>
      <c r="L45">
        <f t="shared" ref="L45:L74" si="13">SUM(E45:I45)</f>
        <v>397</v>
      </c>
      <c r="M45">
        <f>L45+J45</f>
        <v>402</v>
      </c>
      <c r="N45">
        <f>M45+K45</f>
        <v>402</v>
      </c>
      <c r="O45" s="75"/>
      <c r="Q45" s="55"/>
    </row>
    <row r="46" spans="1:17" ht="13.05" customHeight="1" x14ac:dyDescent="0.3">
      <c r="A46" s="24"/>
      <c r="B46" s="24"/>
      <c r="C46" s="24"/>
      <c r="D46" s="24" t="s">
        <v>202</v>
      </c>
      <c r="E46">
        <v>532</v>
      </c>
      <c r="F46">
        <v>28</v>
      </c>
      <c r="G46">
        <v>5</v>
      </c>
      <c r="H46">
        <v>3</v>
      </c>
      <c r="I46">
        <v>10</v>
      </c>
      <c r="J46">
        <v>9</v>
      </c>
      <c r="K46">
        <v>0</v>
      </c>
      <c r="L46">
        <f t="shared" si="13"/>
        <v>578</v>
      </c>
      <c r="M46">
        <f t="shared" ref="M46:M74" si="14">L46+J46</f>
        <v>587</v>
      </c>
      <c r="N46">
        <f t="shared" ref="N46:N74" si="15">M46+K46</f>
        <v>587</v>
      </c>
      <c r="O46" s="75"/>
      <c r="Q46" s="55"/>
    </row>
    <row r="47" spans="1:17" ht="13.05" customHeight="1" x14ac:dyDescent="0.3">
      <c r="A47" s="24"/>
      <c r="B47" s="24"/>
      <c r="C47" s="24"/>
      <c r="D47" s="24" t="s">
        <v>203</v>
      </c>
      <c r="E47">
        <v>881</v>
      </c>
      <c r="F47">
        <v>61</v>
      </c>
      <c r="G47">
        <v>9</v>
      </c>
      <c r="H47">
        <v>3</v>
      </c>
      <c r="I47">
        <v>21</v>
      </c>
      <c r="J47">
        <v>14</v>
      </c>
      <c r="K47">
        <v>0</v>
      </c>
      <c r="L47">
        <f t="shared" si="13"/>
        <v>975</v>
      </c>
      <c r="M47">
        <f t="shared" si="14"/>
        <v>989</v>
      </c>
      <c r="N47">
        <f t="shared" si="15"/>
        <v>989</v>
      </c>
      <c r="O47" s="75"/>
      <c r="Q47" s="55"/>
    </row>
    <row r="48" spans="1:17" ht="13.05" customHeight="1" x14ac:dyDescent="0.3">
      <c r="A48" s="24" t="s">
        <v>204</v>
      </c>
      <c r="B48" s="24"/>
      <c r="C48" s="24"/>
      <c r="D48" s="24" t="s">
        <v>201</v>
      </c>
      <c r="E48">
        <v>1372</v>
      </c>
      <c r="F48">
        <v>105</v>
      </c>
      <c r="G48">
        <v>25</v>
      </c>
      <c r="H48">
        <v>42</v>
      </c>
      <c r="I48">
        <v>12</v>
      </c>
      <c r="J48">
        <v>13</v>
      </c>
      <c r="K48">
        <v>0</v>
      </c>
      <c r="L48">
        <f t="shared" si="13"/>
        <v>1556</v>
      </c>
      <c r="M48">
        <f t="shared" si="14"/>
        <v>1569</v>
      </c>
      <c r="N48">
        <f t="shared" si="15"/>
        <v>1569</v>
      </c>
      <c r="O48" s="75"/>
      <c r="Q48" s="55"/>
    </row>
    <row r="49" spans="1:17" ht="13.05" customHeight="1" x14ac:dyDescent="0.3">
      <c r="A49" s="24"/>
      <c r="B49" s="24"/>
      <c r="C49" s="24"/>
      <c r="D49" s="24" t="s">
        <v>202</v>
      </c>
      <c r="E49">
        <v>2835</v>
      </c>
      <c r="F49">
        <v>249</v>
      </c>
      <c r="G49">
        <v>36</v>
      </c>
      <c r="H49">
        <v>33</v>
      </c>
      <c r="I49">
        <v>18</v>
      </c>
      <c r="J49">
        <v>32</v>
      </c>
      <c r="K49">
        <v>0</v>
      </c>
      <c r="L49">
        <f t="shared" si="13"/>
        <v>3171</v>
      </c>
      <c r="M49">
        <f t="shared" si="14"/>
        <v>3203</v>
      </c>
      <c r="N49">
        <f t="shared" si="15"/>
        <v>3203</v>
      </c>
      <c r="O49" s="75"/>
      <c r="Q49" s="55"/>
    </row>
    <row r="50" spans="1:17" ht="13.05" customHeight="1" x14ac:dyDescent="0.3">
      <c r="A50" s="24"/>
      <c r="B50" s="24"/>
      <c r="C50" s="24"/>
      <c r="D50" s="24" t="s">
        <v>203</v>
      </c>
      <c r="E50">
        <v>4207</v>
      </c>
      <c r="F50">
        <v>354</v>
      </c>
      <c r="G50">
        <v>61</v>
      </c>
      <c r="H50">
        <v>75</v>
      </c>
      <c r="I50">
        <v>30</v>
      </c>
      <c r="J50">
        <v>45</v>
      </c>
      <c r="K50">
        <v>0</v>
      </c>
      <c r="L50">
        <f t="shared" si="13"/>
        <v>4727</v>
      </c>
      <c r="M50">
        <f t="shared" si="14"/>
        <v>4772</v>
      </c>
      <c r="N50">
        <f t="shared" si="15"/>
        <v>4772</v>
      </c>
      <c r="O50" s="75"/>
      <c r="Q50" s="55"/>
    </row>
    <row r="51" spans="1:17" ht="13.05" customHeight="1" x14ac:dyDescent="0.3">
      <c r="A51" s="24" t="s">
        <v>205</v>
      </c>
      <c r="B51" s="24"/>
      <c r="C51" s="24"/>
      <c r="D51" s="24" t="s">
        <v>201</v>
      </c>
      <c r="E51">
        <v>224</v>
      </c>
      <c r="F51">
        <v>13</v>
      </c>
      <c r="G51">
        <v>0</v>
      </c>
      <c r="H51">
        <v>0</v>
      </c>
      <c r="I51">
        <v>0</v>
      </c>
      <c r="J51">
        <v>5</v>
      </c>
      <c r="K51">
        <v>0</v>
      </c>
      <c r="L51">
        <f t="shared" si="13"/>
        <v>237</v>
      </c>
      <c r="M51">
        <f t="shared" si="14"/>
        <v>242</v>
      </c>
      <c r="N51">
        <f t="shared" si="15"/>
        <v>242</v>
      </c>
      <c r="O51" s="75"/>
      <c r="Q51" s="55"/>
    </row>
    <row r="52" spans="1:17" ht="13.05" customHeight="1" x14ac:dyDescent="0.3">
      <c r="A52" s="24"/>
      <c r="B52" s="24"/>
      <c r="C52" s="24"/>
      <c r="D52" s="24" t="s">
        <v>202</v>
      </c>
      <c r="E52">
        <v>198</v>
      </c>
      <c r="F52">
        <v>17</v>
      </c>
      <c r="G52">
        <v>2</v>
      </c>
      <c r="H52">
        <v>0</v>
      </c>
      <c r="I52">
        <v>0</v>
      </c>
      <c r="J52">
        <v>8</v>
      </c>
      <c r="K52">
        <v>0</v>
      </c>
      <c r="L52">
        <f t="shared" si="13"/>
        <v>217</v>
      </c>
      <c r="M52">
        <f t="shared" si="14"/>
        <v>225</v>
      </c>
      <c r="N52">
        <f t="shared" si="15"/>
        <v>225</v>
      </c>
      <c r="O52" s="75"/>
      <c r="Q52" s="55"/>
    </row>
    <row r="53" spans="1:17" ht="13.05" customHeight="1" x14ac:dyDescent="0.3">
      <c r="A53" s="24"/>
      <c r="B53" s="24"/>
      <c r="C53" s="24"/>
      <c r="D53" s="24" t="s">
        <v>203</v>
      </c>
      <c r="E53">
        <v>422</v>
      </c>
      <c r="F53">
        <v>30</v>
      </c>
      <c r="G53">
        <v>2</v>
      </c>
      <c r="H53">
        <v>0</v>
      </c>
      <c r="I53">
        <v>0</v>
      </c>
      <c r="J53">
        <v>13</v>
      </c>
      <c r="K53">
        <v>0</v>
      </c>
      <c r="L53">
        <f t="shared" si="13"/>
        <v>454</v>
      </c>
      <c r="M53">
        <f t="shared" si="14"/>
        <v>467</v>
      </c>
      <c r="N53">
        <f t="shared" si="15"/>
        <v>467</v>
      </c>
      <c r="O53" s="75"/>
      <c r="Q53" s="55"/>
    </row>
    <row r="54" spans="1:17" ht="13.05" customHeight="1" x14ac:dyDescent="0.3">
      <c r="A54" s="24" t="s">
        <v>206</v>
      </c>
      <c r="B54" s="24"/>
      <c r="C54" s="24"/>
      <c r="D54" s="24" t="s">
        <v>201</v>
      </c>
      <c r="E54">
        <v>315</v>
      </c>
      <c r="F54">
        <v>36</v>
      </c>
      <c r="G54">
        <v>5</v>
      </c>
      <c r="H54">
        <v>0</v>
      </c>
      <c r="I54">
        <v>0</v>
      </c>
      <c r="J54">
        <v>1</v>
      </c>
      <c r="K54">
        <v>0</v>
      </c>
      <c r="L54">
        <f t="shared" si="13"/>
        <v>356</v>
      </c>
      <c r="M54">
        <f t="shared" si="14"/>
        <v>357</v>
      </c>
      <c r="N54">
        <f t="shared" si="15"/>
        <v>357</v>
      </c>
      <c r="O54" s="75"/>
      <c r="Q54" s="55"/>
    </row>
    <row r="55" spans="1:17" ht="13.05" customHeight="1" x14ac:dyDescent="0.3">
      <c r="A55" s="24"/>
      <c r="B55" s="24"/>
      <c r="C55" s="24"/>
      <c r="D55" s="24" t="s">
        <v>202</v>
      </c>
      <c r="E55">
        <v>367</v>
      </c>
      <c r="F55">
        <v>40</v>
      </c>
      <c r="G55">
        <v>7</v>
      </c>
      <c r="H55">
        <v>0</v>
      </c>
      <c r="I55">
        <v>6</v>
      </c>
      <c r="J55">
        <v>1</v>
      </c>
      <c r="K55">
        <v>0</v>
      </c>
      <c r="L55">
        <f t="shared" si="13"/>
        <v>420</v>
      </c>
      <c r="M55">
        <f t="shared" si="14"/>
        <v>421</v>
      </c>
      <c r="N55">
        <f t="shared" si="15"/>
        <v>421</v>
      </c>
      <c r="O55" s="75"/>
      <c r="Q55" s="55"/>
    </row>
    <row r="56" spans="1:17" ht="13.05" customHeight="1" x14ac:dyDescent="0.3">
      <c r="A56" s="24"/>
      <c r="B56" s="24"/>
      <c r="C56" s="24"/>
      <c r="D56" s="24" t="s">
        <v>203</v>
      </c>
      <c r="E56">
        <v>682</v>
      </c>
      <c r="F56">
        <v>76</v>
      </c>
      <c r="G56">
        <v>12</v>
      </c>
      <c r="H56">
        <v>0</v>
      </c>
      <c r="I56">
        <v>6</v>
      </c>
      <c r="J56">
        <v>2</v>
      </c>
      <c r="K56">
        <v>0</v>
      </c>
      <c r="L56">
        <f t="shared" si="13"/>
        <v>776</v>
      </c>
      <c r="M56">
        <f t="shared" si="14"/>
        <v>778</v>
      </c>
      <c r="N56">
        <f t="shared" si="15"/>
        <v>778</v>
      </c>
      <c r="O56" s="75"/>
      <c r="Q56" s="55"/>
    </row>
    <row r="57" spans="1:17" ht="13.05" customHeight="1" x14ac:dyDescent="0.3">
      <c r="A57" s="24" t="s">
        <v>207</v>
      </c>
      <c r="B57" s="24"/>
      <c r="C57" s="24"/>
      <c r="D57" s="24" t="s">
        <v>201</v>
      </c>
      <c r="E57">
        <v>512</v>
      </c>
      <c r="F57">
        <v>43</v>
      </c>
      <c r="G57">
        <v>10</v>
      </c>
      <c r="H57">
        <v>0</v>
      </c>
      <c r="I57">
        <v>43</v>
      </c>
      <c r="J57">
        <v>10</v>
      </c>
      <c r="K57">
        <v>18</v>
      </c>
      <c r="L57">
        <f t="shared" si="13"/>
        <v>608</v>
      </c>
      <c r="M57">
        <f t="shared" si="14"/>
        <v>618</v>
      </c>
      <c r="N57">
        <f t="shared" si="15"/>
        <v>636</v>
      </c>
      <c r="O57" s="75"/>
      <c r="Q57" s="55"/>
    </row>
    <row r="58" spans="1:17" ht="13.05" customHeight="1" x14ac:dyDescent="0.3">
      <c r="A58" s="24"/>
      <c r="B58" s="24"/>
      <c r="C58" s="24"/>
      <c r="D58" s="24" t="s">
        <v>202</v>
      </c>
      <c r="E58">
        <v>536</v>
      </c>
      <c r="F58">
        <v>82</v>
      </c>
      <c r="G58">
        <v>10</v>
      </c>
      <c r="H58">
        <v>0</v>
      </c>
      <c r="I58">
        <v>48</v>
      </c>
      <c r="J58">
        <v>8</v>
      </c>
      <c r="K58">
        <v>20</v>
      </c>
      <c r="L58">
        <f t="shared" si="13"/>
        <v>676</v>
      </c>
      <c r="M58">
        <f t="shared" si="14"/>
        <v>684</v>
      </c>
      <c r="N58">
        <f t="shared" si="15"/>
        <v>704</v>
      </c>
      <c r="O58" s="75"/>
      <c r="Q58" s="55"/>
    </row>
    <row r="59" spans="1:17" ht="13.05" customHeight="1" x14ac:dyDescent="0.3">
      <c r="A59" s="24"/>
      <c r="B59" s="24"/>
      <c r="C59" s="24"/>
      <c r="D59" s="24" t="s">
        <v>203</v>
      </c>
      <c r="E59">
        <v>1048</v>
      </c>
      <c r="F59">
        <v>125</v>
      </c>
      <c r="G59">
        <v>20</v>
      </c>
      <c r="H59">
        <v>0</v>
      </c>
      <c r="I59">
        <v>91</v>
      </c>
      <c r="J59">
        <v>18</v>
      </c>
      <c r="K59">
        <v>38</v>
      </c>
      <c r="L59">
        <f t="shared" si="13"/>
        <v>1284</v>
      </c>
      <c r="M59">
        <f t="shared" si="14"/>
        <v>1302</v>
      </c>
      <c r="N59">
        <f t="shared" si="15"/>
        <v>1340</v>
      </c>
      <c r="O59" s="75"/>
      <c r="Q59" s="55"/>
    </row>
    <row r="60" spans="1:17" ht="13.05" customHeight="1" x14ac:dyDescent="0.3">
      <c r="A60" s="24" t="s">
        <v>208</v>
      </c>
      <c r="B60" s="24"/>
      <c r="C60" s="24"/>
      <c r="D60" s="24" t="s">
        <v>201</v>
      </c>
      <c r="E60">
        <v>216</v>
      </c>
      <c r="F60">
        <v>16</v>
      </c>
      <c r="G60">
        <v>0</v>
      </c>
      <c r="H60">
        <v>0</v>
      </c>
      <c r="I60">
        <v>0</v>
      </c>
      <c r="J60">
        <v>6</v>
      </c>
      <c r="K60">
        <v>0</v>
      </c>
      <c r="L60">
        <f t="shared" si="13"/>
        <v>232</v>
      </c>
      <c r="M60">
        <f t="shared" si="14"/>
        <v>238</v>
      </c>
      <c r="N60">
        <f t="shared" si="15"/>
        <v>238</v>
      </c>
      <c r="O60" s="75"/>
      <c r="Q60" s="55"/>
    </row>
    <row r="61" spans="1:17" ht="13.05" customHeight="1" x14ac:dyDescent="0.3">
      <c r="A61" s="24"/>
      <c r="B61" s="24"/>
      <c r="C61" s="24"/>
      <c r="D61" s="24" t="s">
        <v>202</v>
      </c>
      <c r="E61">
        <v>195</v>
      </c>
      <c r="F61">
        <v>12</v>
      </c>
      <c r="G61">
        <v>0</v>
      </c>
      <c r="H61">
        <v>0</v>
      </c>
      <c r="I61">
        <v>0</v>
      </c>
      <c r="J61">
        <v>0</v>
      </c>
      <c r="K61">
        <v>0</v>
      </c>
      <c r="L61">
        <f t="shared" si="13"/>
        <v>207</v>
      </c>
      <c r="M61">
        <f t="shared" si="14"/>
        <v>207</v>
      </c>
      <c r="N61">
        <f t="shared" si="15"/>
        <v>207</v>
      </c>
      <c r="O61" s="75"/>
      <c r="Q61" s="55"/>
    </row>
    <row r="62" spans="1:17" ht="13.05" customHeight="1" x14ac:dyDescent="0.3">
      <c r="A62" s="24"/>
      <c r="B62" s="24"/>
      <c r="C62" s="24"/>
      <c r="D62" s="24" t="s">
        <v>203</v>
      </c>
      <c r="E62">
        <v>411</v>
      </c>
      <c r="F62">
        <v>28</v>
      </c>
      <c r="G62">
        <v>0</v>
      </c>
      <c r="H62">
        <v>0</v>
      </c>
      <c r="I62">
        <v>0</v>
      </c>
      <c r="J62">
        <v>6</v>
      </c>
      <c r="K62">
        <v>0</v>
      </c>
      <c r="L62">
        <f t="shared" si="13"/>
        <v>439</v>
      </c>
      <c r="M62">
        <f t="shared" si="14"/>
        <v>445</v>
      </c>
      <c r="N62">
        <f t="shared" si="15"/>
        <v>445</v>
      </c>
      <c r="O62" s="75"/>
      <c r="Q62" s="55"/>
    </row>
    <row r="63" spans="1:17" ht="13.05" customHeight="1" x14ac:dyDescent="0.3">
      <c r="A63" s="24" t="s">
        <v>209</v>
      </c>
      <c r="B63" s="24"/>
      <c r="C63" s="24"/>
      <c r="D63" s="24" t="s">
        <v>201</v>
      </c>
      <c r="E63">
        <v>623</v>
      </c>
      <c r="F63">
        <v>64</v>
      </c>
      <c r="G63">
        <v>11</v>
      </c>
      <c r="H63">
        <v>1</v>
      </c>
      <c r="I63">
        <v>116</v>
      </c>
      <c r="J63">
        <v>8</v>
      </c>
      <c r="K63">
        <v>22</v>
      </c>
      <c r="L63">
        <f t="shared" si="13"/>
        <v>815</v>
      </c>
      <c r="M63">
        <f t="shared" si="14"/>
        <v>823</v>
      </c>
      <c r="N63">
        <f t="shared" si="15"/>
        <v>845</v>
      </c>
      <c r="O63" s="75"/>
      <c r="Q63" s="55"/>
    </row>
    <row r="64" spans="1:17" ht="13.05" customHeight="1" x14ac:dyDescent="0.3">
      <c r="A64" s="24"/>
      <c r="B64" s="24"/>
      <c r="C64" s="24"/>
      <c r="D64" s="24" t="s">
        <v>202</v>
      </c>
      <c r="E64">
        <v>663</v>
      </c>
      <c r="F64">
        <v>84</v>
      </c>
      <c r="G64">
        <v>15</v>
      </c>
      <c r="H64">
        <v>3</v>
      </c>
      <c r="I64">
        <v>126</v>
      </c>
      <c r="J64">
        <v>13</v>
      </c>
      <c r="K64">
        <v>20</v>
      </c>
      <c r="L64">
        <f t="shared" si="13"/>
        <v>891</v>
      </c>
      <c r="M64">
        <f t="shared" si="14"/>
        <v>904</v>
      </c>
      <c r="N64">
        <f t="shared" si="15"/>
        <v>924</v>
      </c>
      <c r="O64" s="75"/>
      <c r="Q64" s="55"/>
    </row>
    <row r="65" spans="1:17" ht="13.05" customHeight="1" x14ac:dyDescent="0.3">
      <c r="A65" s="24"/>
      <c r="B65" s="24"/>
      <c r="C65" s="24"/>
      <c r="D65" s="24" t="s">
        <v>203</v>
      </c>
      <c r="E65">
        <v>1286</v>
      </c>
      <c r="F65">
        <v>148</v>
      </c>
      <c r="G65">
        <v>26</v>
      </c>
      <c r="H65">
        <v>4</v>
      </c>
      <c r="I65">
        <v>242</v>
      </c>
      <c r="J65">
        <v>21</v>
      </c>
      <c r="K65">
        <v>42</v>
      </c>
      <c r="L65">
        <f t="shared" si="13"/>
        <v>1706</v>
      </c>
      <c r="M65">
        <f t="shared" si="14"/>
        <v>1727</v>
      </c>
      <c r="N65">
        <f t="shared" si="15"/>
        <v>1769</v>
      </c>
      <c r="O65" s="75"/>
      <c r="Q65" s="55"/>
    </row>
    <row r="66" spans="1:17" ht="13.05" customHeight="1" x14ac:dyDescent="0.3">
      <c r="A66" s="24" t="s">
        <v>210</v>
      </c>
      <c r="B66" s="24"/>
      <c r="C66" s="24"/>
      <c r="D66" s="24" t="s">
        <v>201</v>
      </c>
      <c r="E66">
        <v>680</v>
      </c>
      <c r="F66">
        <v>54</v>
      </c>
      <c r="G66">
        <v>11</v>
      </c>
      <c r="H66">
        <v>0</v>
      </c>
      <c r="I66">
        <v>94</v>
      </c>
      <c r="J66">
        <v>16</v>
      </c>
      <c r="K66">
        <v>32</v>
      </c>
      <c r="L66">
        <f t="shared" si="13"/>
        <v>839</v>
      </c>
      <c r="M66">
        <f t="shared" si="14"/>
        <v>855</v>
      </c>
      <c r="N66">
        <f t="shared" si="15"/>
        <v>887</v>
      </c>
      <c r="O66" s="75"/>
      <c r="Q66" s="55"/>
    </row>
    <row r="67" spans="1:17" ht="13.05" customHeight="1" x14ac:dyDescent="0.3">
      <c r="A67" s="24"/>
      <c r="B67" s="24"/>
      <c r="C67" s="24"/>
      <c r="D67" s="24" t="s">
        <v>202</v>
      </c>
      <c r="E67">
        <v>622</v>
      </c>
      <c r="F67">
        <v>84</v>
      </c>
      <c r="G67">
        <v>18</v>
      </c>
      <c r="H67">
        <v>0</v>
      </c>
      <c r="I67">
        <v>111</v>
      </c>
      <c r="J67">
        <v>12</v>
      </c>
      <c r="K67">
        <v>31</v>
      </c>
      <c r="L67">
        <f t="shared" si="13"/>
        <v>835</v>
      </c>
      <c r="M67">
        <f t="shared" si="14"/>
        <v>847</v>
      </c>
      <c r="N67">
        <f t="shared" si="15"/>
        <v>878</v>
      </c>
      <c r="O67" s="75"/>
      <c r="Q67" s="55"/>
    </row>
    <row r="68" spans="1:17" ht="13.05" customHeight="1" x14ac:dyDescent="0.3">
      <c r="A68" s="24"/>
      <c r="B68" s="24"/>
      <c r="C68" s="24"/>
      <c r="D68" s="24" t="s">
        <v>203</v>
      </c>
      <c r="E68">
        <v>1302</v>
      </c>
      <c r="F68">
        <v>138</v>
      </c>
      <c r="G68">
        <v>29</v>
      </c>
      <c r="H68">
        <v>0</v>
      </c>
      <c r="I68">
        <v>205</v>
      </c>
      <c r="J68">
        <v>28</v>
      </c>
      <c r="K68">
        <v>63</v>
      </c>
      <c r="L68">
        <f t="shared" si="13"/>
        <v>1674</v>
      </c>
      <c r="M68">
        <f t="shared" si="14"/>
        <v>1702</v>
      </c>
      <c r="N68">
        <f t="shared" si="15"/>
        <v>1765</v>
      </c>
      <c r="O68" s="75"/>
      <c r="Q68" s="55"/>
    </row>
    <row r="69" spans="1:17" ht="13.05" customHeight="1" x14ac:dyDescent="0.3">
      <c r="A69" s="24" t="s">
        <v>211</v>
      </c>
      <c r="B69" s="24"/>
      <c r="C69" s="24"/>
      <c r="D69" s="24" t="s">
        <v>201</v>
      </c>
      <c r="E69">
        <v>979</v>
      </c>
      <c r="F69">
        <v>67</v>
      </c>
      <c r="G69">
        <v>5</v>
      </c>
      <c r="H69">
        <v>5</v>
      </c>
      <c r="I69">
        <v>5</v>
      </c>
      <c r="J69">
        <v>6</v>
      </c>
      <c r="K69">
        <v>0</v>
      </c>
      <c r="L69">
        <f t="shared" si="13"/>
        <v>1061</v>
      </c>
      <c r="M69">
        <f t="shared" si="14"/>
        <v>1067</v>
      </c>
      <c r="N69">
        <f t="shared" si="15"/>
        <v>1067</v>
      </c>
      <c r="O69" s="75"/>
      <c r="Q69" s="55"/>
    </row>
    <row r="70" spans="1:17" ht="13.05" customHeight="1" x14ac:dyDescent="0.3">
      <c r="A70" s="24"/>
      <c r="B70" s="24"/>
      <c r="C70" s="24"/>
      <c r="D70" s="24" t="s">
        <v>202</v>
      </c>
      <c r="E70">
        <v>1459</v>
      </c>
      <c r="F70">
        <v>196</v>
      </c>
      <c r="G70">
        <v>24</v>
      </c>
      <c r="H70">
        <v>1</v>
      </c>
      <c r="I70">
        <v>8</v>
      </c>
      <c r="J70">
        <v>29</v>
      </c>
      <c r="K70">
        <v>0</v>
      </c>
      <c r="L70">
        <f t="shared" si="13"/>
        <v>1688</v>
      </c>
      <c r="M70">
        <f t="shared" si="14"/>
        <v>1717</v>
      </c>
      <c r="N70">
        <f t="shared" si="15"/>
        <v>1717</v>
      </c>
      <c r="O70" s="75"/>
      <c r="Q70" s="55"/>
    </row>
    <row r="71" spans="1:17" ht="13.05" customHeight="1" x14ac:dyDescent="0.3">
      <c r="A71" s="24"/>
      <c r="B71" s="24"/>
      <c r="C71" s="24"/>
      <c r="D71" s="24" t="s">
        <v>203</v>
      </c>
      <c r="E71">
        <v>2438</v>
      </c>
      <c r="F71">
        <v>263</v>
      </c>
      <c r="G71">
        <v>29</v>
      </c>
      <c r="H71">
        <v>6</v>
      </c>
      <c r="I71">
        <v>13</v>
      </c>
      <c r="J71">
        <v>35</v>
      </c>
      <c r="K71">
        <v>0</v>
      </c>
      <c r="L71">
        <f t="shared" si="13"/>
        <v>2749</v>
      </c>
      <c r="M71">
        <f t="shared" si="14"/>
        <v>2784</v>
      </c>
      <c r="N71">
        <f t="shared" si="15"/>
        <v>2784</v>
      </c>
      <c r="O71" s="75"/>
      <c r="Q71" s="55"/>
    </row>
    <row r="72" spans="1:17" ht="13.05" customHeight="1" x14ac:dyDescent="0.3">
      <c r="A72" s="24" t="s">
        <v>174</v>
      </c>
      <c r="B72" s="24"/>
      <c r="C72" s="24"/>
      <c r="D72" s="24" t="s">
        <v>201</v>
      </c>
      <c r="E72">
        <v>5270</v>
      </c>
      <c r="F72">
        <v>431</v>
      </c>
      <c r="G72">
        <v>71</v>
      </c>
      <c r="H72">
        <v>48</v>
      </c>
      <c r="I72">
        <v>281</v>
      </c>
      <c r="J72">
        <v>70</v>
      </c>
      <c r="K72">
        <v>72</v>
      </c>
      <c r="L72">
        <f t="shared" si="13"/>
        <v>6101</v>
      </c>
      <c r="M72">
        <f t="shared" si="14"/>
        <v>6171</v>
      </c>
      <c r="N72">
        <f t="shared" si="15"/>
        <v>6243</v>
      </c>
      <c r="O72" s="75"/>
      <c r="Q72" s="55"/>
    </row>
    <row r="73" spans="1:17" ht="13.05" customHeight="1" x14ac:dyDescent="0.3">
      <c r="A73" s="24"/>
      <c r="B73" s="24"/>
      <c r="C73" s="24"/>
      <c r="D73" s="24" t="s">
        <v>202</v>
      </c>
      <c r="E73">
        <v>7407</v>
      </c>
      <c r="F73">
        <v>792</v>
      </c>
      <c r="G73">
        <v>117</v>
      </c>
      <c r="H73">
        <v>40</v>
      </c>
      <c r="I73">
        <v>327</v>
      </c>
      <c r="J73">
        <v>112</v>
      </c>
      <c r="K73">
        <v>71</v>
      </c>
      <c r="L73">
        <f t="shared" si="13"/>
        <v>8683</v>
      </c>
      <c r="M73">
        <f t="shared" si="14"/>
        <v>8795</v>
      </c>
      <c r="N73">
        <f t="shared" si="15"/>
        <v>8866</v>
      </c>
      <c r="O73" s="75"/>
      <c r="Q73" s="55"/>
    </row>
    <row r="74" spans="1:17" ht="13.05" customHeight="1" x14ac:dyDescent="0.3">
      <c r="A74" s="24"/>
      <c r="B74" s="24"/>
      <c r="C74" s="24"/>
      <c r="D74" s="24" t="s">
        <v>203</v>
      </c>
      <c r="E74">
        <v>12677</v>
      </c>
      <c r="F74">
        <v>1223</v>
      </c>
      <c r="G74">
        <v>188</v>
      </c>
      <c r="H74">
        <v>88</v>
      </c>
      <c r="I74">
        <v>608</v>
      </c>
      <c r="J74">
        <v>182</v>
      </c>
      <c r="K74">
        <v>143</v>
      </c>
      <c r="L74">
        <f t="shared" si="13"/>
        <v>14784</v>
      </c>
      <c r="M74">
        <f t="shared" si="14"/>
        <v>14966</v>
      </c>
      <c r="N74">
        <f t="shared" si="15"/>
        <v>15109</v>
      </c>
      <c r="O74" s="75"/>
      <c r="Q74" s="55"/>
    </row>
    <row r="75" spans="1:17" ht="18" thickBot="1" x14ac:dyDescent="0.3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2"/>
      <c r="Q75" s="55"/>
    </row>
    <row r="76" spans="1:17" x14ac:dyDescent="0.3">
      <c r="A76" s="51"/>
      <c r="Q76" s="55"/>
    </row>
    <row r="77" spans="1:17" ht="15.6" x14ac:dyDescent="0.3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55"/>
    </row>
    <row r="78" spans="1:17" ht="15.6" x14ac:dyDescent="0.3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55"/>
    </row>
    <row r="79" spans="1:17" ht="15.6" x14ac:dyDescent="0.3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55"/>
    </row>
    <row r="80" spans="1:17" ht="15.6" x14ac:dyDescent="0.3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55"/>
    </row>
    <row r="81" spans="1:17" ht="15.6" x14ac:dyDescent="0.3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55"/>
    </row>
    <row r="82" spans="1:17" ht="15.6" x14ac:dyDescent="0.3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55"/>
    </row>
    <row r="83" spans="1:17" ht="15.6" x14ac:dyDescent="0.3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55"/>
    </row>
    <row r="84" spans="1:17" ht="15.6" x14ac:dyDescent="0.3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55"/>
    </row>
    <row r="85" spans="1:17" ht="15.6" x14ac:dyDescent="0.3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55"/>
    </row>
    <row r="86" spans="1:17" ht="15.6" x14ac:dyDescent="0.3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55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workbookViewId="0"/>
  </sheetViews>
  <sheetFormatPr defaultColWidth="9" defaultRowHeight="13.2" x14ac:dyDescent="0.25"/>
  <cols>
    <col min="1" max="2" width="9" style="29"/>
    <col min="3" max="3" width="5.21875" style="29" customWidth="1"/>
    <col min="4" max="4" width="15.109375" style="29" customWidth="1"/>
    <col min="5" max="5" width="9" style="29"/>
    <col min="6" max="14" width="8.6640625" style="29" customWidth="1"/>
    <col min="15" max="15" width="3.5546875" style="29" customWidth="1"/>
    <col min="16" max="16" width="8.6640625" style="29" customWidth="1"/>
    <col min="17" max="16384" width="9" style="29"/>
  </cols>
  <sheetData>
    <row r="1" spans="1:16" x14ac:dyDescent="0.25">
      <c r="A1" s="70" t="s">
        <v>324</v>
      </c>
      <c r="B1" s="71"/>
      <c r="C1" s="71"/>
      <c r="D1" s="71"/>
      <c r="E1" s="71"/>
      <c r="F1" s="71"/>
      <c r="G1" s="71"/>
      <c r="H1" s="71"/>
      <c r="I1" s="79"/>
      <c r="J1" s="71"/>
      <c r="K1" s="71"/>
      <c r="L1" s="71"/>
      <c r="M1" s="71"/>
      <c r="N1" s="71"/>
      <c r="O1" s="72"/>
      <c r="P1" s="24"/>
    </row>
    <row r="2" spans="1:16" x14ac:dyDescent="0.25">
      <c r="A2" s="51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67"/>
      <c r="P2" s="24"/>
    </row>
    <row r="3" spans="1:16" x14ac:dyDescent="0.25">
      <c r="A3" s="51" t="s">
        <v>330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67"/>
      <c r="P3" s="24"/>
    </row>
    <row r="4" spans="1:16" x14ac:dyDescent="0.25">
      <c r="A4" s="74"/>
      <c r="B4" s="27"/>
      <c r="C4" s="27"/>
      <c r="D4" s="27"/>
      <c r="E4" s="27" t="s">
        <v>161</v>
      </c>
      <c r="F4" s="27" t="s">
        <v>162</v>
      </c>
      <c r="G4" s="27" t="s">
        <v>163</v>
      </c>
      <c r="H4" s="27" t="s">
        <v>164</v>
      </c>
      <c r="I4" s="27" t="s">
        <v>165</v>
      </c>
      <c r="J4" s="27" t="s">
        <v>166</v>
      </c>
      <c r="K4" s="27" t="s">
        <v>167</v>
      </c>
      <c r="L4" s="27" t="s">
        <v>178</v>
      </c>
      <c r="M4" s="27" t="s">
        <v>179</v>
      </c>
      <c r="N4" s="27" t="s">
        <v>180</v>
      </c>
      <c r="O4" s="67"/>
      <c r="P4" s="52"/>
    </row>
    <row r="5" spans="1:16" ht="17.399999999999999" x14ac:dyDescent="0.3">
      <c r="A5" s="80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67"/>
      <c r="P5" s="54"/>
    </row>
    <row r="6" spans="1:16" ht="14.4" x14ac:dyDescent="0.3">
      <c r="A6" s="51" t="s">
        <v>212</v>
      </c>
      <c r="B6" s="24"/>
      <c r="C6" s="24"/>
      <c r="D6" s="24" t="s">
        <v>201</v>
      </c>
      <c r="E6">
        <v>3714</v>
      </c>
      <c r="F6">
        <v>210</v>
      </c>
      <c r="G6">
        <v>26</v>
      </c>
      <c r="H6">
        <v>18</v>
      </c>
      <c r="I6">
        <v>128</v>
      </c>
      <c r="J6">
        <v>33</v>
      </c>
      <c r="K6">
        <v>0</v>
      </c>
      <c r="L6">
        <f t="shared" ref="L6:L44" si="0">SUM(E6:I6)</f>
        <v>4096</v>
      </c>
      <c r="M6">
        <f t="shared" ref="M6:M44" si="1">L6+J6</f>
        <v>4129</v>
      </c>
      <c r="N6">
        <f t="shared" ref="N6:N44" si="2">M6+K6</f>
        <v>4129</v>
      </c>
      <c r="O6" s="67"/>
      <c r="P6" s="28"/>
    </row>
    <row r="7" spans="1:16" ht="14.4" x14ac:dyDescent="0.3">
      <c r="A7" s="51"/>
      <c r="B7" s="24"/>
      <c r="C7" s="24"/>
      <c r="D7" s="24" t="s">
        <v>202</v>
      </c>
      <c r="E7">
        <v>1833</v>
      </c>
      <c r="F7">
        <v>99</v>
      </c>
      <c r="G7">
        <v>38</v>
      </c>
      <c r="H7">
        <v>20</v>
      </c>
      <c r="I7">
        <v>110</v>
      </c>
      <c r="J7">
        <v>9</v>
      </c>
      <c r="K7">
        <v>0</v>
      </c>
      <c r="L7">
        <f t="shared" si="0"/>
        <v>2100</v>
      </c>
      <c r="M7">
        <f t="shared" si="1"/>
        <v>2109</v>
      </c>
      <c r="N7">
        <f t="shared" si="2"/>
        <v>2109</v>
      </c>
      <c r="O7" s="67"/>
      <c r="P7" s="28"/>
    </row>
    <row r="8" spans="1:16" ht="14.4" x14ac:dyDescent="0.3">
      <c r="A8" s="51"/>
      <c r="B8" s="24"/>
      <c r="C8" s="24"/>
      <c r="D8" s="24" t="s">
        <v>203</v>
      </c>
      <c r="E8">
        <f>E6+E7</f>
        <v>5547</v>
      </c>
      <c r="F8">
        <f t="shared" ref="F8:K8" si="3">F6+F7</f>
        <v>309</v>
      </c>
      <c r="G8">
        <f t="shared" si="3"/>
        <v>64</v>
      </c>
      <c r="H8">
        <f t="shared" si="3"/>
        <v>38</v>
      </c>
      <c r="I8">
        <f t="shared" si="3"/>
        <v>238</v>
      </c>
      <c r="J8">
        <f t="shared" si="3"/>
        <v>42</v>
      </c>
      <c r="K8">
        <f t="shared" si="3"/>
        <v>0</v>
      </c>
      <c r="L8">
        <f t="shared" si="0"/>
        <v>6196</v>
      </c>
      <c r="M8">
        <f t="shared" si="1"/>
        <v>6238</v>
      </c>
      <c r="N8">
        <f t="shared" si="2"/>
        <v>6238</v>
      </c>
      <c r="O8" s="67"/>
      <c r="P8" s="28"/>
    </row>
    <row r="9" spans="1:16" ht="14.4" x14ac:dyDescent="0.3">
      <c r="A9" s="51" t="s">
        <v>213</v>
      </c>
      <c r="B9" s="24"/>
      <c r="C9" s="24"/>
      <c r="D9" s="24" t="s">
        <v>201</v>
      </c>
      <c r="E9">
        <v>378</v>
      </c>
      <c r="F9">
        <v>10</v>
      </c>
      <c r="G9">
        <v>0</v>
      </c>
      <c r="H9">
        <v>0</v>
      </c>
      <c r="I9">
        <v>0</v>
      </c>
      <c r="J9">
        <v>3</v>
      </c>
      <c r="K9">
        <v>0</v>
      </c>
      <c r="L9">
        <f t="shared" si="0"/>
        <v>388</v>
      </c>
      <c r="M9">
        <f t="shared" si="1"/>
        <v>391</v>
      </c>
      <c r="N9">
        <f t="shared" si="2"/>
        <v>391</v>
      </c>
      <c r="O9" s="67"/>
      <c r="P9" s="28"/>
    </row>
    <row r="10" spans="1:16" ht="14.4" x14ac:dyDescent="0.3">
      <c r="A10" s="51"/>
      <c r="B10" s="24"/>
      <c r="C10" s="24"/>
      <c r="D10" s="24" t="s">
        <v>202</v>
      </c>
      <c r="E10">
        <v>126</v>
      </c>
      <c r="F10">
        <v>7</v>
      </c>
      <c r="G10">
        <v>0</v>
      </c>
      <c r="H10">
        <v>0</v>
      </c>
      <c r="I10">
        <v>0</v>
      </c>
      <c r="J10">
        <v>3</v>
      </c>
      <c r="K10">
        <v>0</v>
      </c>
      <c r="L10">
        <f t="shared" si="0"/>
        <v>133</v>
      </c>
      <c r="M10">
        <f t="shared" si="1"/>
        <v>136</v>
      </c>
      <c r="N10">
        <f t="shared" si="2"/>
        <v>136</v>
      </c>
      <c r="O10" s="67"/>
      <c r="P10" s="28"/>
    </row>
    <row r="11" spans="1:16" ht="14.4" x14ac:dyDescent="0.3">
      <c r="A11" s="51"/>
      <c r="B11" s="24"/>
      <c r="C11" s="24"/>
      <c r="D11" s="24" t="s">
        <v>203</v>
      </c>
      <c r="E11">
        <f>E9+E10</f>
        <v>504</v>
      </c>
      <c r="F11">
        <f t="shared" ref="F11:K11" si="4">F9+F10</f>
        <v>17</v>
      </c>
      <c r="G11">
        <f t="shared" si="4"/>
        <v>0</v>
      </c>
      <c r="H11">
        <f t="shared" si="4"/>
        <v>0</v>
      </c>
      <c r="I11">
        <f t="shared" si="4"/>
        <v>0</v>
      </c>
      <c r="J11">
        <f t="shared" si="4"/>
        <v>6</v>
      </c>
      <c r="K11">
        <f t="shared" si="4"/>
        <v>0</v>
      </c>
      <c r="L11">
        <f t="shared" si="0"/>
        <v>521</v>
      </c>
      <c r="M11">
        <f t="shared" si="1"/>
        <v>527</v>
      </c>
      <c r="N11">
        <f t="shared" si="2"/>
        <v>527</v>
      </c>
      <c r="O11" s="67"/>
      <c r="P11" s="28"/>
    </row>
    <row r="12" spans="1:16" ht="14.4" x14ac:dyDescent="0.3">
      <c r="A12" s="51" t="s">
        <v>214</v>
      </c>
      <c r="B12" s="24"/>
      <c r="C12" s="24"/>
      <c r="D12" s="24" t="s">
        <v>201</v>
      </c>
      <c r="E12">
        <v>1423</v>
      </c>
      <c r="F12">
        <v>96</v>
      </c>
      <c r="G12">
        <v>17</v>
      </c>
      <c r="H12">
        <v>1</v>
      </c>
      <c r="I12">
        <v>81</v>
      </c>
      <c r="J12">
        <v>19</v>
      </c>
      <c r="K12">
        <v>4</v>
      </c>
      <c r="L12">
        <f t="shared" si="0"/>
        <v>1618</v>
      </c>
      <c r="M12">
        <f t="shared" si="1"/>
        <v>1637</v>
      </c>
      <c r="N12">
        <f t="shared" si="2"/>
        <v>1641</v>
      </c>
      <c r="O12" s="67"/>
      <c r="P12" s="28"/>
    </row>
    <row r="13" spans="1:16" ht="14.4" x14ac:dyDescent="0.3">
      <c r="A13" s="51"/>
      <c r="B13" s="24"/>
      <c r="C13" s="24"/>
      <c r="D13" s="24" t="s">
        <v>202</v>
      </c>
      <c r="E13">
        <v>748</v>
      </c>
      <c r="F13">
        <v>69</v>
      </c>
      <c r="G13">
        <v>12</v>
      </c>
      <c r="H13">
        <v>1</v>
      </c>
      <c r="I13">
        <v>51</v>
      </c>
      <c r="J13">
        <v>8</v>
      </c>
      <c r="K13">
        <v>11</v>
      </c>
      <c r="L13">
        <f t="shared" si="0"/>
        <v>881</v>
      </c>
      <c r="M13">
        <f t="shared" si="1"/>
        <v>889</v>
      </c>
      <c r="N13">
        <f t="shared" si="2"/>
        <v>900</v>
      </c>
      <c r="O13" s="67"/>
      <c r="P13" s="28"/>
    </row>
    <row r="14" spans="1:16" ht="14.4" x14ac:dyDescent="0.3">
      <c r="A14" s="51"/>
      <c r="B14" s="24"/>
      <c r="C14" s="24"/>
      <c r="D14" s="24" t="s">
        <v>203</v>
      </c>
      <c r="E14">
        <f>E12+E13</f>
        <v>2171</v>
      </c>
      <c r="F14">
        <f t="shared" ref="F14:K14" si="5">F12+F13</f>
        <v>165</v>
      </c>
      <c r="G14">
        <f t="shared" si="5"/>
        <v>29</v>
      </c>
      <c r="H14">
        <f t="shared" si="5"/>
        <v>2</v>
      </c>
      <c r="I14">
        <f t="shared" si="5"/>
        <v>132</v>
      </c>
      <c r="J14">
        <f t="shared" si="5"/>
        <v>27</v>
      </c>
      <c r="K14">
        <f t="shared" si="5"/>
        <v>15</v>
      </c>
      <c r="L14">
        <f t="shared" si="0"/>
        <v>2499</v>
      </c>
      <c r="M14">
        <f t="shared" si="1"/>
        <v>2526</v>
      </c>
      <c r="N14">
        <f t="shared" si="2"/>
        <v>2541</v>
      </c>
      <c r="O14" s="67"/>
      <c r="P14" s="28"/>
    </row>
    <row r="15" spans="1:16" ht="14.4" x14ac:dyDescent="0.3">
      <c r="A15" s="51" t="s">
        <v>209</v>
      </c>
      <c r="B15" s="24"/>
      <c r="C15" s="24"/>
      <c r="D15" s="24" t="s">
        <v>201</v>
      </c>
      <c r="E15">
        <v>975</v>
      </c>
      <c r="F15">
        <v>168</v>
      </c>
      <c r="G15">
        <v>44</v>
      </c>
      <c r="H15">
        <v>1</v>
      </c>
      <c r="I15">
        <v>99</v>
      </c>
      <c r="J15">
        <v>7</v>
      </c>
      <c r="K15">
        <v>0</v>
      </c>
      <c r="L15">
        <f t="shared" si="0"/>
        <v>1287</v>
      </c>
      <c r="M15">
        <f t="shared" si="1"/>
        <v>1294</v>
      </c>
      <c r="N15">
        <f t="shared" si="2"/>
        <v>1294</v>
      </c>
      <c r="O15" s="67"/>
      <c r="P15" s="28"/>
    </row>
    <row r="16" spans="1:16" ht="14.4" x14ac:dyDescent="0.3">
      <c r="A16" s="51"/>
      <c r="B16" s="24"/>
      <c r="C16" s="24"/>
      <c r="D16" s="24" t="s">
        <v>202</v>
      </c>
      <c r="E16">
        <v>767</v>
      </c>
      <c r="F16">
        <v>100</v>
      </c>
      <c r="G16">
        <v>21</v>
      </c>
      <c r="H16">
        <v>17</v>
      </c>
      <c r="I16">
        <v>93</v>
      </c>
      <c r="J16">
        <v>10</v>
      </c>
      <c r="K16">
        <v>0</v>
      </c>
      <c r="L16">
        <f t="shared" si="0"/>
        <v>998</v>
      </c>
      <c r="M16">
        <f t="shared" si="1"/>
        <v>1008</v>
      </c>
      <c r="N16">
        <f t="shared" si="2"/>
        <v>1008</v>
      </c>
      <c r="O16" s="67"/>
      <c r="P16" s="28"/>
    </row>
    <row r="17" spans="1:16" ht="14.4" x14ac:dyDescent="0.3">
      <c r="A17" s="51"/>
      <c r="B17" s="24"/>
      <c r="C17" s="24"/>
      <c r="D17" s="24" t="s">
        <v>203</v>
      </c>
      <c r="E17">
        <f>E15+E16</f>
        <v>1742</v>
      </c>
      <c r="F17">
        <f t="shared" ref="F17:K17" si="6">F15+F16</f>
        <v>268</v>
      </c>
      <c r="G17">
        <f t="shared" si="6"/>
        <v>65</v>
      </c>
      <c r="H17">
        <f t="shared" si="6"/>
        <v>18</v>
      </c>
      <c r="I17">
        <f t="shared" si="6"/>
        <v>192</v>
      </c>
      <c r="J17">
        <f t="shared" si="6"/>
        <v>17</v>
      </c>
      <c r="K17">
        <f t="shared" si="6"/>
        <v>0</v>
      </c>
      <c r="L17">
        <f t="shared" si="0"/>
        <v>2285</v>
      </c>
      <c r="M17">
        <f t="shared" si="1"/>
        <v>2302</v>
      </c>
      <c r="N17">
        <f t="shared" si="2"/>
        <v>2302</v>
      </c>
      <c r="O17" s="67"/>
      <c r="P17" s="28"/>
    </row>
    <row r="18" spans="1:16" ht="14.4" x14ac:dyDescent="0.3">
      <c r="A18" s="51" t="s">
        <v>215</v>
      </c>
      <c r="B18" s="24"/>
      <c r="C18" s="24"/>
      <c r="D18" s="24" t="s">
        <v>201</v>
      </c>
      <c r="E18">
        <v>450</v>
      </c>
      <c r="F18">
        <v>37</v>
      </c>
      <c r="G18">
        <v>7</v>
      </c>
      <c r="H18">
        <v>0</v>
      </c>
      <c r="I18">
        <v>18</v>
      </c>
      <c r="J18">
        <v>9</v>
      </c>
      <c r="K18">
        <v>0</v>
      </c>
      <c r="L18">
        <f t="shared" si="0"/>
        <v>512</v>
      </c>
      <c r="M18">
        <f t="shared" si="1"/>
        <v>521</v>
      </c>
      <c r="N18">
        <f t="shared" si="2"/>
        <v>521</v>
      </c>
      <c r="O18" s="67"/>
      <c r="P18" s="28"/>
    </row>
    <row r="19" spans="1:16" ht="14.4" x14ac:dyDescent="0.3">
      <c r="A19" s="51"/>
      <c r="B19" s="24"/>
      <c r="C19" s="24"/>
      <c r="D19" s="24" t="s">
        <v>202</v>
      </c>
      <c r="E19">
        <v>123</v>
      </c>
      <c r="F19">
        <v>19</v>
      </c>
      <c r="G19">
        <v>5</v>
      </c>
      <c r="H19">
        <v>0</v>
      </c>
      <c r="I19">
        <v>23</v>
      </c>
      <c r="J19">
        <v>0</v>
      </c>
      <c r="K19">
        <v>0</v>
      </c>
      <c r="L19">
        <f t="shared" si="0"/>
        <v>170</v>
      </c>
      <c r="M19">
        <f t="shared" si="1"/>
        <v>170</v>
      </c>
      <c r="N19">
        <f t="shared" si="2"/>
        <v>170</v>
      </c>
      <c r="O19" s="67"/>
      <c r="P19" s="28"/>
    </row>
    <row r="20" spans="1:16" ht="14.4" x14ac:dyDescent="0.3">
      <c r="A20" s="51"/>
      <c r="B20" s="24"/>
      <c r="C20" s="24"/>
      <c r="D20" s="24" t="s">
        <v>203</v>
      </c>
      <c r="E20">
        <f>E18+E19</f>
        <v>573</v>
      </c>
      <c r="F20">
        <f t="shared" ref="F20:K20" si="7">F18+F19</f>
        <v>56</v>
      </c>
      <c r="G20">
        <f t="shared" si="7"/>
        <v>12</v>
      </c>
      <c r="H20">
        <f t="shared" si="7"/>
        <v>0</v>
      </c>
      <c r="I20">
        <f t="shared" si="7"/>
        <v>41</v>
      </c>
      <c r="J20">
        <f t="shared" si="7"/>
        <v>9</v>
      </c>
      <c r="K20">
        <f t="shared" si="7"/>
        <v>0</v>
      </c>
      <c r="L20">
        <f t="shared" si="0"/>
        <v>682</v>
      </c>
      <c r="M20">
        <f t="shared" si="1"/>
        <v>691</v>
      </c>
      <c r="N20">
        <f t="shared" si="2"/>
        <v>691</v>
      </c>
      <c r="O20" s="67"/>
      <c r="P20" s="28"/>
    </row>
    <row r="21" spans="1:16" ht="14.4" x14ac:dyDescent="0.3">
      <c r="A21" s="51" t="s">
        <v>216</v>
      </c>
      <c r="B21" s="24"/>
      <c r="C21" s="24"/>
      <c r="D21" s="24" t="s">
        <v>201</v>
      </c>
      <c r="E21">
        <v>1017</v>
      </c>
      <c r="F21">
        <v>115</v>
      </c>
      <c r="G21">
        <v>32</v>
      </c>
      <c r="H21">
        <v>5</v>
      </c>
      <c r="I21">
        <v>1</v>
      </c>
      <c r="J21">
        <v>8</v>
      </c>
      <c r="K21">
        <v>0</v>
      </c>
      <c r="L21">
        <f t="shared" si="0"/>
        <v>1170</v>
      </c>
      <c r="M21">
        <f t="shared" si="1"/>
        <v>1178</v>
      </c>
      <c r="N21">
        <f t="shared" si="2"/>
        <v>1178</v>
      </c>
      <c r="O21" s="67"/>
      <c r="P21" s="28"/>
    </row>
    <row r="22" spans="1:16" ht="14.4" x14ac:dyDescent="0.3">
      <c r="A22" s="51"/>
      <c r="B22" s="24"/>
      <c r="C22" s="24"/>
      <c r="D22" s="24" t="s">
        <v>202</v>
      </c>
      <c r="E22">
        <v>319</v>
      </c>
      <c r="F22">
        <v>63</v>
      </c>
      <c r="G22">
        <v>25</v>
      </c>
      <c r="H22">
        <v>9</v>
      </c>
      <c r="I22">
        <v>1</v>
      </c>
      <c r="J22">
        <v>4</v>
      </c>
      <c r="K22">
        <v>0</v>
      </c>
      <c r="L22">
        <f t="shared" si="0"/>
        <v>417</v>
      </c>
      <c r="M22">
        <f t="shared" si="1"/>
        <v>421</v>
      </c>
      <c r="N22">
        <f t="shared" si="2"/>
        <v>421</v>
      </c>
      <c r="O22" s="67"/>
      <c r="P22" s="28"/>
    </row>
    <row r="23" spans="1:16" ht="14.4" x14ac:dyDescent="0.3">
      <c r="A23" s="51"/>
      <c r="B23" s="24"/>
      <c r="C23" s="24"/>
      <c r="D23" s="24" t="s">
        <v>203</v>
      </c>
      <c r="E23">
        <f>E21+E22</f>
        <v>1336</v>
      </c>
      <c r="F23">
        <f t="shared" ref="F23:K23" si="8">F21+F22</f>
        <v>178</v>
      </c>
      <c r="G23">
        <f t="shared" si="8"/>
        <v>57</v>
      </c>
      <c r="H23">
        <f t="shared" si="8"/>
        <v>14</v>
      </c>
      <c r="I23">
        <f t="shared" si="8"/>
        <v>2</v>
      </c>
      <c r="J23">
        <f t="shared" si="8"/>
        <v>12</v>
      </c>
      <c r="K23">
        <f t="shared" si="8"/>
        <v>0</v>
      </c>
      <c r="L23">
        <f t="shared" si="0"/>
        <v>1587</v>
      </c>
      <c r="M23">
        <f t="shared" si="1"/>
        <v>1599</v>
      </c>
      <c r="N23">
        <f t="shared" si="2"/>
        <v>1599</v>
      </c>
      <c r="O23" s="67"/>
      <c r="P23" s="28"/>
    </row>
    <row r="24" spans="1:16" ht="14.4" x14ac:dyDescent="0.3">
      <c r="A24" s="51" t="s">
        <v>217</v>
      </c>
      <c r="B24" s="24"/>
      <c r="C24" s="24"/>
      <c r="D24" s="24" t="s">
        <v>201</v>
      </c>
      <c r="E24">
        <v>927</v>
      </c>
      <c r="F24">
        <v>107</v>
      </c>
      <c r="G24">
        <v>22</v>
      </c>
      <c r="H24">
        <v>1</v>
      </c>
      <c r="I24">
        <v>13</v>
      </c>
      <c r="J24">
        <v>12</v>
      </c>
      <c r="K24">
        <v>0</v>
      </c>
      <c r="L24">
        <f t="shared" si="0"/>
        <v>1070</v>
      </c>
      <c r="M24">
        <f t="shared" si="1"/>
        <v>1082</v>
      </c>
      <c r="N24">
        <f t="shared" si="2"/>
        <v>1082</v>
      </c>
      <c r="O24" s="67"/>
      <c r="P24" s="28"/>
    </row>
    <row r="25" spans="1:16" ht="14.4" x14ac:dyDescent="0.3">
      <c r="A25" s="51"/>
      <c r="B25" s="24"/>
      <c r="C25" s="24"/>
      <c r="D25" s="24" t="s">
        <v>202</v>
      </c>
      <c r="E25">
        <v>574</v>
      </c>
      <c r="F25">
        <v>65</v>
      </c>
      <c r="G25">
        <v>12</v>
      </c>
      <c r="H25">
        <v>2</v>
      </c>
      <c r="I25">
        <v>11</v>
      </c>
      <c r="J25">
        <v>4</v>
      </c>
      <c r="K25">
        <v>0</v>
      </c>
      <c r="L25">
        <f t="shared" si="0"/>
        <v>664</v>
      </c>
      <c r="M25">
        <f t="shared" si="1"/>
        <v>668</v>
      </c>
      <c r="N25">
        <f t="shared" si="2"/>
        <v>668</v>
      </c>
      <c r="O25" s="67"/>
      <c r="P25" s="28"/>
    </row>
    <row r="26" spans="1:16" ht="14.4" x14ac:dyDescent="0.3">
      <c r="A26" s="51"/>
      <c r="B26" s="24"/>
      <c r="C26" s="24"/>
      <c r="D26" s="24" t="s">
        <v>203</v>
      </c>
      <c r="E26">
        <f>E24+E25</f>
        <v>1501</v>
      </c>
      <c r="F26">
        <f t="shared" ref="F26:K26" si="9">F24+F25</f>
        <v>172</v>
      </c>
      <c r="G26">
        <f t="shared" si="9"/>
        <v>34</v>
      </c>
      <c r="H26">
        <f t="shared" si="9"/>
        <v>3</v>
      </c>
      <c r="I26">
        <f t="shared" si="9"/>
        <v>24</v>
      </c>
      <c r="J26">
        <f t="shared" si="9"/>
        <v>16</v>
      </c>
      <c r="K26">
        <f t="shared" si="9"/>
        <v>0</v>
      </c>
      <c r="L26">
        <f t="shared" si="0"/>
        <v>1734</v>
      </c>
      <c r="M26">
        <f t="shared" si="1"/>
        <v>1750</v>
      </c>
      <c r="N26">
        <f t="shared" si="2"/>
        <v>1750</v>
      </c>
      <c r="O26" s="67"/>
      <c r="P26" s="28"/>
    </row>
    <row r="27" spans="1:16" ht="14.4" x14ac:dyDescent="0.3">
      <c r="A27" s="51" t="s">
        <v>218</v>
      </c>
      <c r="B27" s="24"/>
      <c r="C27" s="24"/>
      <c r="D27" s="24" t="s">
        <v>201</v>
      </c>
      <c r="E27">
        <v>1676</v>
      </c>
      <c r="F27">
        <v>198</v>
      </c>
      <c r="G27">
        <v>54</v>
      </c>
      <c r="H27">
        <v>0</v>
      </c>
      <c r="I27">
        <v>88</v>
      </c>
      <c r="J27">
        <v>37</v>
      </c>
      <c r="K27">
        <v>7</v>
      </c>
      <c r="L27">
        <f t="shared" si="0"/>
        <v>2016</v>
      </c>
      <c r="M27">
        <f t="shared" si="1"/>
        <v>2053</v>
      </c>
      <c r="N27">
        <f t="shared" si="2"/>
        <v>2060</v>
      </c>
      <c r="O27" s="67"/>
      <c r="P27" s="28"/>
    </row>
    <row r="28" spans="1:16" ht="14.4" x14ac:dyDescent="0.3">
      <c r="A28" s="51"/>
      <c r="B28" s="24"/>
      <c r="C28" s="24"/>
      <c r="D28" s="24" t="s">
        <v>202</v>
      </c>
      <c r="E28">
        <v>874</v>
      </c>
      <c r="F28">
        <v>124</v>
      </c>
      <c r="G28">
        <v>44</v>
      </c>
      <c r="H28">
        <v>5</v>
      </c>
      <c r="I28">
        <v>85</v>
      </c>
      <c r="J28">
        <v>25</v>
      </c>
      <c r="K28">
        <v>6</v>
      </c>
      <c r="L28">
        <f t="shared" si="0"/>
        <v>1132</v>
      </c>
      <c r="M28">
        <f t="shared" si="1"/>
        <v>1157</v>
      </c>
      <c r="N28">
        <f t="shared" si="2"/>
        <v>1163</v>
      </c>
      <c r="O28" s="67"/>
      <c r="P28" s="28"/>
    </row>
    <row r="29" spans="1:16" ht="14.4" x14ac:dyDescent="0.3">
      <c r="A29" s="51"/>
      <c r="B29" s="24"/>
      <c r="C29" s="24"/>
      <c r="D29" s="24" t="s">
        <v>203</v>
      </c>
      <c r="E29">
        <f>E27+E28</f>
        <v>2550</v>
      </c>
      <c r="F29">
        <f t="shared" ref="F29:K29" si="10">F27+F28</f>
        <v>322</v>
      </c>
      <c r="G29">
        <f t="shared" si="10"/>
        <v>98</v>
      </c>
      <c r="H29">
        <f t="shared" si="10"/>
        <v>5</v>
      </c>
      <c r="I29">
        <f t="shared" si="10"/>
        <v>173</v>
      </c>
      <c r="J29">
        <f t="shared" si="10"/>
        <v>62</v>
      </c>
      <c r="K29">
        <f t="shared" si="10"/>
        <v>13</v>
      </c>
      <c r="L29">
        <f t="shared" si="0"/>
        <v>3148</v>
      </c>
      <c r="M29">
        <f t="shared" si="1"/>
        <v>3210</v>
      </c>
      <c r="N29">
        <f t="shared" si="2"/>
        <v>3223</v>
      </c>
      <c r="O29" s="67"/>
      <c r="P29" s="28"/>
    </row>
    <row r="30" spans="1:16" ht="14.4" x14ac:dyDescent="0.3">
      <c r="A30" s="51" t="s">
        <v>219</v>
      </c>
      <c r="B30" s="24"/>
      <c r="C30" s="24"/>
      <c r="D30" s="24" t="s">
        <v>201</v>
      </c>
      <c r="E30">
        <v>1173</v>
      </c>
      <c r="F30">
        <v>152</v>
      </c>
      <c r="G30">
        <v>45</v>
      </c>
      <c r="H30">
        <v>1</v>
      </c>
      <c r="I30">
        <v>71</v>
      </c>
      <c r="J30">
        <v>34</v>
      </c>
      <c r="K30">
        <v>17</v>
      </c>
      <c r="L30">
        <f t="shared" si="0"/>
        <v>1442</v>
      </c>
      <c r="M30">
        <f t="shared" si="1"/>
        <v>1476</v>
      </c>
      <c r="N30">
        <f t="shared" si="2"/>
        <v>1493</v>
      </c>
      <c r="O30" s="67"/>
      <c r="P30" s="28"/>
    </row>
    <row r="31" spans="1:16" ht="14.4" x14ac:dyDescent="0.3">
      <c r="A31" s="51"/>
      <c r="B31" s="24"/>
      <c r="C31" s="24"/>
      <c r="D31" s="24" t="s">
        <v>202</v>
      </c>
      <c r="E31">
        <v>511</v>
      </c>
      <c r="F31">
        <v>83</v>
      </c>
      <c r="G31">
        <v>34</v>
      </c>
      <c r="H31">
        <v>0</v>
      </c>
      <c r="I31">
        <v>72</v>
      </c>
      <c r="J31">
        <v>10</v>
      </c>
      <c r="K31">
        <v>17</v>
      </c>
      <c r="L31">
        <f t="shared" si="0"/>
        <v>700</v>
      </c>
      <c r="M31">
        <f t="shared" si="1"/>
        <v>710</v>
      </c>
      <c r="N31">
        <f t="shared" si="2"/>
        <v>727</v>
      </c>
      <c r="O31" s="67"/>
      <c r="P31" s="28"/>
    </row>
    <row r="32" spans="1:16" ht="14.4" x14ac:dyDescent="0.3">
      <c r="A32" s="51"/>
      <c r="B32" s="24"/>
      <c r="C32" s="24"/>
      <c r="D32" s="24" t="s">
        <v>203</v>
      </c>
      <c r="E32">
        <f>E30+E31</f>
        <v>1684</v>
      </c>
      <c r="F32">
        <f t="shared" ref="F32:K32" si="11">F30+F31</f>
        <v>235</v>
      </c>
      <c r="G32">
        <f t="shared" si="11"/>
        <v>79</v>
      </c>
      <c r="H32">
        <f t="shared" si="11"/>
        <v>1</v>
      </c>
      <c r="I32">
        <f t="shared" si="11"/>
        <v>143</v>
      </c>
      <c r="J32">
        <f t="shared" si="11"/>
        <v>44</v>
      </c>
      <c r="K32">
        <f t="shared" si="11"/>
        <v>34</v>
      </c>
      <c r="L32">
        <f t="shared" si="0"/>
        <v>2142</v>
      </c>
      <c r="M32">
        <f t="shared" si="1"/>
        <v>2186</v>
      </c>
      <c r="N32">
        <f t="shared" si="2"/>
        <v>2220</v>
      </c>
      <c r="O32" s="67"/>
      <c r="P32" s="28"/>
    </row>
    <row r="33" spans="1:16" ht="14.4" x14ac:dyDescent="0.3">
      <c r="A33" s="51" t="s">
        <v>220</v>
      </c>
      <c r="B33" s="24"/>
      <c r="C33" s="24"/>
      <c r="D33" s="24" t="s">
        <v>201</v>
      </c>
      <c r="E33">
        <v>852</v>
      </c>
      <c r="F33">
        <v>169</v>
      </c>
      <c r="G33">
        <v>69</v>
      </c>
      <c r="H33">
        <v>18</v>
      </c>
      <c r="I33">
        <v>20</v>
      </c>
      <c r="J33">
        <v>11</v>
      </c>
      <c r="K33">
        <v>0</v>
      </c>
      <c r="L33">
        <f t="shared" si="0"/>
        <v>1128</v>
      </c>
      <c r="M33">
        <f t="shared" si="1"/>
        <v>1139</v>
      </c>
      <c r="N33">
        <f t="shared" si="2"/>
        <v>1139</v>
      </c>
      <c r="O33" s="67"/>
      <c r="P33" s="28"/>
    </row>
    <row r="34" spans="1:16" ht="14.4" x14ac:dyDescent="0.3">
      <c r="A34" s="51"/>
      <c r="B34" s="24"/>
      <c r="C34" s="24"/>
      <c r="D34" s="24" t="s">
        <v>202</v>
      </c>
      <c r="E34">
        <v>290</v>
      </c>
      <c r="F34">
        <v>68</v>
      </c>
      <c r="G34">
        <v>36</v>
      </c>
      <c r="H34">
        <v>16</v>
      </c>
      <c r="I34">
        <v>12</v>
      </c>
      <c r="J34">
        <v>5</v>
      </c>
      <c r="K34">
        <v>0</v>
      </c>
      <c r="L34">
        <f t="shared" si="0"/>
        <v>422</v>
      </c>
      <c r="M34">
        <f t="shared" si="1"/>
        <v>427</v>
      </c>
      <c r="N34">
        <f t="shared" si="2"/>
        <v>427</v>
      </c>
      <c r="O34" s="67"/>
      <c r="P34" s="28"/>
    </row>
    <row r="35" spans="1:16" ht="14.4" x14ac:dyDescent="0.3">
      <c r="A35" s="51"/>
      <c r="B35" s="24"/>
      <c r="C35" s="24"/>
      <c r="D35" s="24" t="s">
        <v>203</v>
      </c>
      <c r="E35">
        <f>E33+E34</f>
        <v>1142</v>
      </c>
      <c r="F35">
        <f t="shared" ref="F35:K35" si="12">F33+F34</f>
        <v>237</v>
      </c>
      <c r="G35">
        <f t="shared" si="12"/>
        <v>105</v>
      </c>
      <c r="H35">
        <f t="shared" si="12"/>
        <v>34</v>
      </c>
      <c r="I35">
        <f t="shared" si="12"/>
        <v>32</v>
      </c>
      <c r="J35">
        <f t="shared" si="12"/>
        <v>16</v>
      </c>
      <c r="K35">
        <f t="shared" si="12"/>
        <v>0</v>
      </c>
      <c r="L35">
        <f t="shared" si="0"/>
        <v>1550</v>
      </c>
      <c r="M35">
        <f t="shared" si="1"/>
        <v>1566</v>
      </c>
      <c r="N35">
        <f t="shared" si="2"/>
        <v>1566</v>
      </c>
      <c r="O35" s="67"/>
      <c r="P35" s="28"/>
    </row>
    <row r="36" spans="1:16" ht="14.4" x14ac:dyDescent="0.3">
      <c r="A36" s="51" t="s">
        <v>221</v>
      </c>
      <c r="B36" s="24"/>
      <c r="C36" s="24"/>
      <c r="D36" s="24" t="s">
        <v>201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f t="shared" si="0"/>
        <v>0</v>
      </c>
      <c r="M36">
        <f t="shared" si="1"/>
        <v>0</v>
      </c>
      <c r="N36">
        <f t="shared" si="2"/>
        <v>0</v>
      </c>
      <c r="O36" s="67"/>
      <c r="P36" s="28"/>
    </row>
    <row r="37" spans="1:16" ht="14.4" x14ac:dyDescent="0.3">
      <c r="A37" s="51"/>
      <c r="B37" s="24"/>
      <c r="C37" s="24"/>
      <c r="D37" s="24" t="s">
        <v>202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f t="shared" si="0"/>
        <v>0</v>
      </c>
      <c r="M37">
        <f t="shared" si="1"/>
        <v>0</v>
      </c>
      <c r="N37">
        <f t="shared" si="2"/>
        <v>0</v>
      </c>
      <c r="O37" s="67"/>
      <c r="P37" s="28"/>
    </row>
    <row r="38" spans="1:16" ht="14.4" x14ac:dyDescent="0.3">
      <c r="A38" s="51"/>
      <c r="B38" s="24"/>
      <c r="C38" s="24"/>
      <c r="D38" s="24" t="s">
        <v>203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f t="shared" si="0"/>
        <v>0</v>
      </c>
      <c r="M38">
        <f t="shared" si="1"/>
        <v>0</v>
      </c>
      <c r="N38">
        <f t="shared" si="2"/>
        <v>0</v>
      </c>
      <c r="O38" s="67"/>
      <c r="P38" s="28"/>
    </row>
    <row r="39" spans="1:16" ht="14.4" x14ac:dyDescent="0.3">
      <c r="A39" s="51" t="s">
        <v>222</v>
      </c>
      <c r="B39" s="24"/>
      <c r="C39" s="24"/>
      <c r="D39" s="24" t="s">
        <v>201</v>
      </c>
      <c r="E39">
        <v>2402</v>
      </c>
      <c r="F39">
        <v>272</v>
      </c>
      <c r="G39">
        <v>47</v>
      </c>
      <c r="H39">
        <v>5</v>
      </c>
      <c r="I39">
        <v>34</v>
      </c>
      <c r="J39">
        <v>37</v>
      </c>
      <c r="K39">
        <v>0</v>
      </c>
      <c r="L39">
        <f t="shared" si="0"/>
        <v>2760</v>
      </c>
      <c r="M39">
        <f t="shared" si="1"/>
        <v>2797</v>
      </c>
      <c r="N39">
        <f t="shared" si="2"/>
        <v>2797</v>
      </c>
      <c r="O39" s="67"/>
      <c r="P39" s="28"/>
    </row>
    <row r="40" spans="1:16" ht="14.4" x14ac:dyDescent="0.3">
      <c r="A40" s="51"/>
      <c r="B40" s="24"/>
      <c r="C40" s="24"/>
      <c r="D40" s="24" t="s">
        <v>202</v>
      </c>
      <c r="E40">
        <v>679</v>
      </c>
      <c r="F40">
        <v>146</v>
      </c>
      <c r="G40">
        <v>31</v>
      </c>
      <c r="H40">
        <v>2</v>
      </c>
      <c r="I40">
        <v>27</v>
      </c>
      <c r="J40">
        <v>9</v>
      </c>
      <c r="K40">
        <v>0</v>
      </c>
      <c r="L40">
        <f t="shared" si="0"/>
        <v>885</v>
      </c>
      <c r="M40">
        <f t="shared" si="1"/>
        <v>894</v>
      </c>
      <c r="N40">
        <f t="shared" si="2"/>
        <v>894</v>
      </c>
      <c r="O40" s="67"/>
      <c r="P40" s="28"/>
    </row>
    <row r="41" spans="1:16" ht="14.4" x14ac:dyDescent="0.3">
      <c r="A41" s="51"/>
      <c r="B41" s="24"/>
      <c r="C41" s="24"/>
      <c r="D41" s="24" t="s">
        <v>203</v>
      </c>
      <c r="E41">
        <f>E39+E40</f>
        <v>3081</v>
      </c>
      <c r="F41">
        <f t="shared" ref="F41:K41" si="13">F39+F40</f>
        <v>418</v>
      </c>
      <c r="G41">
        <f t="shared" si="13"/>
        <v>78</v>
      </c>
      <c r="H41">
        <f t="shared" si="13"/>
        <v>7</v>
      </c>
      <c r="I41">
        <f t="shared" si="13"/>
        <v>61</v>
      </c>
      <c r="J41">
        <f t="shared" si="13"/>
        <v>46</v>
      </c>
      <c r="K41">
        <f t="shared" si="13"/>
        <v>0</v>
      </c>
      <c r="L41">
        <f t="shared" si="0"/>
        <v>3645</v>
      </c>
      <c r="M41">
        <f t="shared" si="1"/>
        <v>3691</v>
      </c>
      <c r="N41">
        <f t="shared" si="2"/>
        <v>3691</v>
      </c>
      <c r="O41" s="67"/>
      <c r="P41" s="28"/>
    </row>
    <row r="42" spans="1:16" ht="14.4" x14ac:dyDescent="0.3">
      <c r="A42" s="51" t="s">
        <v>174</v>
      </c>
      <c r="B42" s="24"/>
      <c r="C42" s="24"/>
      <c r="D42" s="24" t="s">
        <v>201</v>
      </c>
      <c r="E42">
        <f t="shared" ref="E42:K44" si="14">E15+E18+E21+E24+E27+E30+E33+E36+E39+E12+E9+E6</f>
        <v>14987</v>
      </c>
      <c r="F42">
        <f t="shared" si="14"/>
        <v>1534</v>
      </c>
      <c r="G42">
        <f t="shared" si="14"/>
        <v>363</v>
      </c>
      <c r="H42">
        <f t="shared" si="14"/>
        <v>50</v>
      </c>
      <c r="I42">
        <f t="shared" si="14"/>
        <v>553</v>
      </c>
      <c r="J42">
        <f t="shared" si="14"/>
        <v>210</v>
      </c>
      <c r="K42">
        <f t="shared" si="14"/>
        <v>28</v>
      </c>
      <c r="L42">
        <f t="shared" si="0"/>
        <v>17487</v>
      </c>
      <c r="M42">
        <f t="shared" si="1"/>
        <v>17697</v>
      </c>
      <c r="N42">
        <f t="shared" si="2"/>
        <v>17725</v>
      </c>
      <c r="O42" s="67"/>
      <c r="P42" s="28"/>
    </row>
    <row r="43" spans="1:16" ht="14.4" x14ac:dyDescent="0.3">
      <c r="A43" s="51"/>
      <c r="B43" s="24"/>
      <c r="C43" s="24"/>
      <c r="D43" s="24" t="s">
        <v>202</v>
      </c>
      <c r="E43">
        <f t="shared" si="14"/>
        <v>6844</v>
      </c>
      <c r="F43">
        <f t="shared" si="14"/>
        <v>843</v>
      </c>
      <c r="G43">
        <f t="shared" si="14"/>
        <v>258</v>
      </c>
      <c r="H43">
        <f t="shared" si="14"/>
        <v>72</v>
      </c>
      <c r="I43">
        <f t="shared" si="14"/>
        <v>485</v>
      </c>
      <c r="J43">
        <f t="shared" si="14"/>
        <v>87</v>
      </c>
      <c r="K43">
        <f t="shared" si="14"/>
        <v>34</v>
      </c>
      <c r="L43">
        <f t="shared" si="0"/>
        <v>8502</v>
      </c>
      <c r="M43">
        <f t="shared" si="1"/>
        <v>8589</v>
      </c>
      <c r="N43">
        <f t="shared" si="2"/>
        <v>8623</v>
      </c>
      <c r="O43" s="67"/>
      <c r="P43" s="28"/>
    </row>
    <row r="44" spans="1:16" ht="14.4" x14ac:dyDescent="0.3">
      <c r="A44" s="51"/>
      <c r="B44" s="24"/>
      <c r="C44" s="24"/>
      <c r="D44" s="24" t="s">
        <v>203</v>
      </c>
      <c r="E44">
        <f t="shared" si="14"/>
        <v>21831</v>
      </c>
      <c r="F44">
        <f t="shared" si="14"/>
        <v>2377</v>
      </c>
      <c r="G44">
        <f t="shared" si="14"/>
        <v>621</v>
      </c>
      <c r="H44">
        <f t="shared" si="14"/>
        <v>122</v>
      </c>
      <c r="I44">
        <f t="shared" si="14"/>
        <v>1038</v>
      </c>
      <c r="J44">
        <f t="shared" si="14"/>
        <v>297</v>
      </c>
      <c r="K44">
        <f t="shared" si="14"/>
        <v>62</v>
      </c>
      <c r="L44">
        <f t="shared" si="0"/>
        <v>25989</v>
      </c>
      <c r="M44">
        <f t="shared" si="1"/>
        <v>26286</v>
      </c>
      <c r="N44">
        <f t="shared" si="2"/>
        <v>26348</v>
      </c>
      <c r="O44" s="67"/>
      <c r="P44" s="28"/>
    </row>
    <row r="45" spans="1:16" x14ac:dyDescent="0.25">
      <c r="A45" s="51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67"/>
    </row>
    <row r="46" spans="1:16" x14ac:dyDescent="0.25">
      <c r="A46" s="51" t="s">
        <v>324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67"/>
    </row>
    <row r="47" spans="1:16" x14ac:dyDescent="0.25">
      <c r="A47" s="51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67"/>
    </row>
    <row r="48" spans="1:16" x14ac:dyDescent="0.25">
      <c r="A48" s="51" t="s">
        <v>329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67"/>
    </row>
    <row r="49" spans="1:16" x14ac:dyDescent="0.25">
      <c r="A49" s="51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67"/>
    </row>
    <row r="50" spans="1:16" x14ac:dyDescent="0.25">
      <c r="A50" s="74"/>
      <c r="B50" s="27"/>
      <c r="C50" s="27"/>
      <c r="D50" s="27"/>
      <c r="E50" s="27" t="s">
        <v>161</v>
      </c>
      <c r="F50" s="27" t="s">
        <v>162</v>
      </c>
      <c r="G50" s="27" t="s">
        <v>163</v>
      </c>
      <c r="H50" s="27" t="s">
        <v>164</v>
      </c>
      <c r="I50" s="27" t="s">
        <v>165</v>
      </c>
      <c r="J50" s="27" t="s">
        <v>166</v>
      </c>
      <c r="K50" s="27" t="s">
        <v>167</v>
      </c>
      <c r="L50" s="27" t="s">
        <v>178</v>
      </c>
      <c r="M50" s="27" t="s">
        <v>179</v>
      </c>
      <c r="N50" s="27" t="s">
        <v>180</v>
      </c>
      <c r="O50" s="67"/>
      <c r="P50" s="52"/>
    </row>
    <row r="51" spans="1:16" ht="17.399999999999999" x14ac:dyDescent="0.3">
      <c r="A51" s="80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67"/>
      <c r="P51" s="54"/>
    </row>
    <row r="52" spans="1:16" ht="14.4" x14ac:dyDescent="0.3">
      <c r="A52" s="51" t="s">
        <v>212</v>
      </c>
      <c r="B52" s="24"/>
      <c r="C52" s="24"/>
      <c r="D52" s="24" t="s">
        <v>201</v>
      </c>
      <c r="E52">
        <v>2097</v>
      </c>
      <c r="F52">
        <v>135</v>
      </c>
      <c r="G52">
        <v>19</v>
      </c>
      <c r="H52">
        <v>27</v>
      </c>
      <c r="I52">
        <v>115</v>
      </c>
      <c r="J52">
        <v>21</v>
      </c>
      <c r="K52">
        <v>0</v>
      </c>
      <c r="L52">
        <f>SUM(E52:I52)</f>
        <v>2393</v>
      </c>
      <c r="M52">
        <f t="shared" ref="M52:M90" si="15">L52+J52</f>
        <v>2414</v>
      </c>
      <c r="N52">
        <f t="shared" ref="N52:N90" si="16">M52+K52</f>
        <v>2414</v>
      </c>
      <c r="O52" s="67"/>
      <c r="P52" s="28"/>
    </row>
    <row r="53" spans="1:16" ht="14.4" x14ac:dyDescent="0.3">
      <c r="A53" s="51"/>
      <c r="B53" s="24"/>
      <c r="C53" s="24"/>
      <c r="D53" s="24" t="s">
        <v>202</v>
      </c>
      <c r="E53">
        <v>3309</v>
      </c>
      <c r="F53">
        <v>330</v>
      </c>
      <c r="G53">
        <v>71</v>
      </c>
      <c r="H53">
        <v>74</v>
      </c>
      <c r="I53">
        <v>174</v>
      </c>
      <c r="J53">
        <v>32</v>
      </c>
      <c r="K53">
        <v>0</v>
      </c>
      <c r="L53">
        <f t="shared" ref="L53:L90" si="17">SUM(E53:I53)</f>
        <v>3958</v>
      </c>
      <c r="M53">
        <f t="shared" si="15"/>
        <v>3990</v>
      </c>
      <c r="N53">
        <f t="shared" si="16"/>
        <v>3990</v>
      </c>
      <c r="O53" s="67"/>
      <c r="P53" s="28"/>
    </row>
    <row r="54" spans="1:16" ht="14.4" x14ac:dyDescent="0.3">
      <c r="A54" s="51"/>
      <c r="B54" s="24"/>
      <c r="C54" s="24"/>
      <c r="D54" s="24" t="s">
        <v>203</v>
      </c>
      <c r="E54">
        <f>E52+E53</f>
        <v>5406</v>
      </c>
      <c r="F54">
        <f t="shared" ref="F54:K54" si="18">F52+F53</f>
        <v>465</v>
      </c>
      <c r="G54">
        <f t="shared" si="18"/>
        <v>90</v>
      </c>
      <c r="H54">
        <f t="shared" si="18"/>
        <v>101</v>
      </c>
      <c r="I54">
        <f t="shared" si="18"/>
        <v>289</v>
      </c>
      <c r="J54">
        <f t="shared" si="18"/>
        <v>53</v>
      </c>
      <c r="K54">
        <f t="shared" si="18"/>
        <v>0</v>
      </c>
      <c r="L54">
        <f t="shared" si="17"/>
        <v>6351</v>
      </c>
      <c r="M54">
        <f t="shared" si="15"/>
        <v>6404</v>
      </c>
      <c r="N54">
        <f t="shared" si="16"/>
        <v>6404</v>
      </c>
      <c r="O54" s="67"/>
      <c r="P54" s="28"/>
    </row>
    <row r="55" spans="1:16" ht="14.4" x14ac:dyDescent="0.3">
      <c r="A55" s="51" t="s">
        <v>213</v>
      </c>
      <c r="B55" s="24"/>
      <c r="C55" s="24"/>
      <c r="D55" s="24" t="s">
        <v>201</v>
      </c>
      <c r="E55">
        <v>215</v>
      </c>
      <c r="F55">
        <v>11</v>
      </c>
      <c r="G55">
        <v>0</v>
      </c>
      <c r="H55">
        <v>0</v>
      </c>
      <c r="I55">
        <v>0</v>
      </c>
      <c r="J55">
        <v>2</v>
      </c>
      <c r="K55">
        <v>0</v>
      </c>
      <c r="L55">
        <f t="shared" si="17"/>
        <v>226</v>
      </c>
      <c r="M55">
        <f t="shared" si="15"/>
        <v>228</v>
      </c>
      <c r="N55">
        <f t="shared" si="16"/>
        <v>228</v>
      </c>
      <c r="O55" s="67"/>
      <c r="P55" s="28"/>
    </row>
    <row r="56" spans="1:16" ht="14.4" x14ac:dyDescent="0.3">
      <c r="A56" s="51"/>
      <c r="B56" s="24"/>
      <c r="C56" s="24"/>
      <c r="D56" s="24" t="s">
        <v>202</v>
      </c>
      <c r="E56">
        <v>290</v>
      </c>
      <c r="F56">
        <v>8</v>
      </c>
      <c r="G56">
        <v>0</v>
      </c>
      <c r="H56">
        <v>0</v>
      </c>
      <c r="I56">
        <v>0</v>
      </c>
      <c r="J56">
        <v>4</v>
      </c>
      <c r="K56">
        <v>0</v>
      </c>
      <c r="L56">
        <f t="shared" si="17"/>
        <v>298</v>
      </c>
      <c r="M56">
        <f t="shared" si="15"/>
        <v>302</v>
      </c>
      <c r="N56">
        <f t="shared" si="16"/>
        <v>302</v>
      </c>
      <c r="O56" s="67"/>
      <c r="P56" s="28"/>
    </row>
    <row r="57" spans="1:16" ht="14.4" x14ac:dyDescent="0.3">
      <c r="A57" s="51"/>
      <c r="B57" s="24"/>
      <c r="C57" s="24"/>
      <c r="D57" s="24" t="s">
        <v>203</v>
      </c>
      <c r="E57">
        <f>E55+E56</f>
        <v>505</v>
      </c>
      <c r="F57">
        <f t="shared" ref="F57:K57" si="19">F55+F56</f>
        <v>19</v>
      </c>
      <c r="G57">
        <f t="shared" si="19"/>
        <v>0</v>
      </c>
      <c r="H57">
        <f t="shared" si="19"/>
        <v>0</v>
      </c>
      <c r="I57">
        <f t="shared" si="19"/>
        <v>0</v>
      </c>
      <c r="J57">
        <f t="shared" si="19"/>
        <v>6</v>
      </c>
      <c r="K57">
        <f t="shared" si="19"/>
        <v>0</v>
      </c>
      <c r="L57">
        <f t="shared" si="17"/>
        <v>524</v>
      </c>
      <c r="M57">
        <f t="shared" si="15"/>
        <v>530</v>
      </c>
      <c r="N57">
        <f t="shared" si="16"/>
        <v>530</v>
      </c>
      <c r="O57" s="67"/>
      <c r="P57" s="28"/>
    </row>
    <row r="58" spans="1:16" ht="14.4" x14ac:dyDescent="0.3">
      <c r="A58" s="51" t="s">
        <v>214</v>
      </c>
      <c r="B58" s="24"/>
      <c r="C58" s="24"/>
      <c r="D58" s="24" t="s">
        <v>201</v>
      </c>
      <c r="E58">
        <v>725</v>
      </c>
      <c r="F58">
        <v>51</v>
      </c>
      <c r="G58">
        <v>9</v>
      </c>
      <c r="H58">
        <v>0</v>
      </c>
      <c r="I58">
        <v>68</v>
      </c>
      <c r="J58">
        <v>10</v>
      </c>
      <c r="K58">
        <v>11</v>
      </c>
      <c r="L58">
        <f t="shared" si="17"/>
        <v>853</v>
      </c>
      <c r="M58">
        <f t="shared" si="15"/>
        <v>863</v>
      </c>
      <c r="N58">
        <f t="shared" si="16"/>
        <v>874</v>
      </c>
      <c r="O58" s="67"/>
      <c r="P58" s="28"/>
    </row>
    <row r="59" spans="1:16" ht="14.4" x14ac:dyDescent="0.3">
      <c r="A59" s="51"/>
      <c r="B59" s="24"/>
      <c r="C59" s="24"/>
      <c r="D59" s="24" t="s">
        <v>202</v>
      </c>
      <c r="E59">
        <v>1292</v>
      </c>
      <c r="F59">
        <v>97</v>
      </c>
      <c r="G59">
        <v>11</v>
      </c>
      <c r="H59">
        <v>4</v>
      </c>
      <c r="I59">
        <v>58</v>
      </c>
      <c r="J59">
        <v>15</v>
      </c>
      <c r="K59">
        <v>10</v>
      </c>
      <c r="L59">
        <f t="shared" si="17"/>
        <v>1462</v>
      </c>
      <c r="M59">
        <f t="shared" si="15"/>
        <v>1477</v>
      </c>
      <c r="N59">
        <f t="shared" si="16"/>
        <v>1487</v>
      </c>
      <c r="O59" s="67"/>
      <c r="P59" s="28"/>
    </row>
    <row r="60" spans="1:16" ht="14.4" x14ac:dyDescent="0.3">
      <c r="A60" s="51"/>
      <c r="B60" s="24"/>
      <c r="C60" s="24"/>
      <c r="D60" s="24" t="s">
        <v>203</v>
      </c>
      <c r="E60">
        <f>E58+E59</f>
        <v>2017</v>
      </c>
      <c r="F60">
        <f t="shared" ref="F60:K60" si="20">F58+F59</f>
        <v>148</v>
      </c>
      <c r="G60">
        <f t="shared" si="20"/>
        <v>20</v>
      </c>
      <c r="H60">
        <f t="shared" si="20"/>
        <v>4</v>
      </c>
      <c r="I60">
        <f t="shared" si="20"/>
        <v>126</v>
      </c>
      <c r="J60">
        <f t="shared" si="20"/>
        <v>25</v>
      </c>
      <c r="K60">
        <f t="shared" si="20"/>
        <v>21</v>
      </c>
      <c r="L60">
        <f t="shared" si="17"/>
        <v>2315</v>
      </c>
      <c r="M60">
        <f t="shared" si="15"/>
        <v>2340</v>
      </c>
      <c r="N60">
        <f t="shared" si="16"/>
        <v>2361</v>
      </c>
      <c r="O60" s="67"/>
      <c r="P60" s="28"/>
    </row>
    <row r="61" spans="1:16" ht="14.4" x14ac:dyDescent="0.3">
      <c r="A61" s="51" t="s">
        <v>209</v>
      </c>
      <c r="B61" s="24"/>
      <c r="C61" s="24"/>
      <c r="D61" s="24" t="s">
        <v>201</v>
      </c>
      <c r="E61">
        <v>869</v>
      </c>
      <c r="F61">
        <v>71</v>
      </c>
      <c r="G61">
        <v>11</v>
      </c>
      <c r="H61">
        <v>0</v>
      </c>
      <c r="I61">
        <v>83</v>
      </c>
      <c r="J61">
        <v>4</v>
      </c>
      <c r="K61">
        <v>0</v>
      </c>
      <c r="L61">
        <f t="shared" si="17"/>
        <v>1034</v>
      </c>
      <c r="M61">
        <f t="shared" si="15"/>
        <v>1038</v>
      </c>
      <c r="N61">
        <f t="shared" si="16"/>
        <v>1038</v>
      </c>
      <c r="O61" s="67"/>
      <c r="P61" s="28"/>
    </row>
    <row r="62" spans="1:16" ht="14.4" x14ac:dyDescent="0.3">
      <c r="A62" s="51"/>
      <c r="B62" s="24"/>
      <c r="C62" s="24"/>
      <c r="D62" s="24" t="s">
        <v>202</v>
      </c>
      <c r="E62">
        <v>1227</v>
      </c>
      <c r="F62">
        <v>169</v>
      </c>
      <c r="G62">
        <v>23</v>
      </c>
      <c r="H62">
        <v>0</v>
      </c>
      <c r="I62">
        <v>115</v>
      </c>
      <c r="J62">
        <v>7</v>
      </c>
      <c r="K62">
        <v>0</v>
      </c>
      <c r="L62">
        <f t="shared" si="17"/>
        <v>1534</v>
      </c>
      <c r="M62">
        <f t="shared" si="15"/>
        <v>1541</v>
      </c>
      <c r="N62">
        <f t="shared" si="16"/>
        <v>1541</v>
      </c>
      <c r="O62" s="67"/>
      <c r="P62" s="28"/>
    </row>
    <row r="63" spans="1:16" ht="14.4" x14ac:dyDescent="0.3">
      <c r="A63" s="51"/>
      <c r="B63" s="24"/>
      <c r="C63" s="24"/>
      <c r="D63" s="24" t="s">
        <v>203</v>
      </c>
      <c r="E63">
        <f>E61+E62</f>
        <v>2096</v>
      </c>
      <c r="F63">
        <f t="shared" ref="F63:K63" si="21">F61+F62</f>
        <v>240</v>
      </c>
      <c r="G63">
        <f t="shared" si="21"/>
        <v>34</v>
      </c>
      <c r="H63">
        <f t="shared" si="21"/>
        <v>0</v>
      </c>
      <c r="I63">
        <f t="shared" si="21"/>
        <v>198</v>
      </c>
      <c r="J63">
        <f t="shared" si="21"/>
        <v>11</v>
      </c>
      <c r="K63">
        <f t="shared" si="21"/>
        <v>0</v>
      </c>
      <c r="L63">
        <f t="shared" si="17"/>
        <v>2568</v>
      </c>
      <c r="M63">
        <f t="shared" si="15"/>
        <v>2579</v>
      </c>
      <c r="N63">
        <f t="shared" si="16"/>
        <v>2579</v>
      </c>
      <c r="O63" s="67"/>
      <c r="P63" s="28"/>
    </row>
    <row r="64" spans="1:16" ht="14.4" x14ac:dyDescent="0.3">
      <c r="A64" s="51" t="s">
        <v>215</v>
      </c>
      <c r="B64" s="24"/>
      <c r="C64" s="24"/>
      <c r="D64" s="24" t="s">
        <v>201</v>
      </c>
      <c r="E64">
        <v>124</v>
      </c>
      <c r="F64">
        <v>11</v>
      </c>
      <c r="G64">
        <v>2</v>
      </c>
      <c r="H64">
        <v>0</v>
      </c>
      <c r="I64">
        <v>16</v>
      </c>
      <c r="J64">
        <v>5</v>
      </c>
      <c r="K64">
        <v>0</v>
      </c>
      <c r="L64">
        <f t="shared" si="17"/>
        <v>153</v>
      </c>
      <c r="M64">
        <f t="shared" si="15"/>
        <v>158</v>
      </c>
      <c r="N64">
        <f t="shared" si="16"/>
        <v>158</v>
      </c>
      <c r="O64" s="67"/>
      <c r="P64" s="28"/>
    </row>
    <row r="65" spans="1:16" ht="14.4" x14ac:dyDescent="0.3">
      <c r="A65" s="51"/>
      <c r="B65" s="24"/>
      <c r="C65" s="24"/>
      <c r="D65" s="24" t="s">
        <v>202</v>
      </c>
      <c r="E65">
        <v>388</v>
      </c>
      <c r="F65">
        <v>51</v>
      </c>
      <c r="G65">
        <v>8</v>
      </c>
      <c r="H65">
        <v>0</v>
      </c>
      <c r="I65">
        <v>16</v>
      </c>
      <c r="J65">
        <v>7</v>
      </c>
      <c r="K65">
        <v>0</v>
      </c>
      <c r="L65">
        <f t="shared" si="17"/>
        <v>463</v>
      </c>
      <c r="M65">
        <f t="shared" si="15"/>
        <v>470</v>
      </c>
      <c r="N65">
        <f t="shared" si="16"/>
        <v>470</v>
      </c>
      <c r="O65" s="67"/>
      <c r="P65" s="28"/>
    </row>
    <row r="66" spans="1:16" ht="14.4" x14ac:dyDescent="0.3">
      <c r="A66" s="51"/>
      <c r="B66" s="24"/>
      <c r="C66" s="24"/>
      <c r="D66" s="24" t="s">
        <v>203</v>
      </c>
      <c r="E66">
        <f>E64+E65</f>
        <v>512</v>
      </c>
      <c r="F66">
        <f t="shared" ref="F66:K66" si="22">F64+F65</f>
        <v>62</v>
      </c>
      <c r="G66">
        <f t="shared" si="22"/>
        <v>10</v>
      </c>
      <c r="H66">
        <f t="shared" si="22"/>
        <v>0</v>
      </c>
      <c r="I66">
        <f t="shared" si="22"/>
        <v>32</v>
      </c>
      <c r="J66">
        <f t="shared" si="22"/>
        <v>12</v>
      </c>
      <c r="K66">
        <f t="shared" si="22"/>
        <v>0</v>
      </c>
      <c r="L66">
        <f t="shared" si="17"/>
        <v>616</v>
      </c>
      <c r="M66">
        <f t="shared" si="15"/>
        <v>628</v>
      </c>
      <c r="N66">
        <f t="shared" si="16"/>
        <v>628</v>
      </c>
      <c r="O66" s="67"/>
      <c r="P66" s="28"/>
    </row>
    <row r="67" spans="1:16" ht="14.4" x14ac:dyDescent="0.3">
      <c r="A67" s="51" t="s">
        <v>216</v>
      </c>
      <c r="B67" s="24"/>
      <c r="C67" s="24"/>
      <c r="D67" s="24" t="s">
        <v>201</v>
      </c>
      <c r="E67">
        <v>592</v>
      </c>
      <c r="F67">
        <v>70</v>
      </c>
      <c r="G67">
        <v>15</v>
      </c>
      <c r="H67">
        <v>8</v>
      </c>
      <c r="I67">
        <v>2</v>
      </c>
      <c r="J67">
        <v>0</v>
      </c>
      <c r="K67">
        <v>0</v>
      </c>
      <c r="L67">
        <f t="shared" si="17"/>
        <v>687</v>
      </c>
      <c r="M67">
        <f t="shared" si="15"/>
        <v>687</v>
      </c>
      <c r="N67">
        <f t="shared" si="16"/>
        <v>687</v>
      </c>
      <c r="O67" s="67"/>
      <c r="P67" s="28"/>
    </row>
    <row r="68" spans="1:16" ht="14.4" x14ac:dyDescent="0.3">
      <c r="A68" s="51"/>
      <c r="B68" s="24"/>
      <c r="C68" s="24"/>
      <c r="D68" s="24" t="s">
        <v>202</v>
      </c>
      <c r="E68">
        <v>1054</v>
      </c>
      <c r="F68">
        <v>91</v>
      </c>
      <c r="G68">
        <v>25</v>
      </c>
      <c r="H68">
        <v>9</v>
      </c>
      <c r="I68">
        <v>0</v>
      </c>
      <c r="J68">
        <v>10</v>
      </c>
      <c r="K68">
        <v>0</v>
      </c>
      <c r="L68">
        <f t="shared" si="17"/>
        <v>1179</v>
      </c>
      <c r="M68">
        <f t="shared" si="15"/>
        <v>1189</v>
      </c>
      <c r="N68">
        <f t="shared" si="16"/>
        <v>1189</v>
      </c>
      <c r="O68" s="67"/>
      <c r="P68" s="28"/>
    </row>
    <row r="69" spans="1:16" ht="14.4" x14ac:dyDescent="0.3">
      <c r="A69" s="51"/>
      <c r="B69" s="24"/>
      <c r="C69" s="24"/>
      <c r="D69" s="24" t="s">
        <v>203</v>
      </c>
      <c r="E69">
        <f>E67+E68</f>
        <v>1646</v>
      </c>
      <c r="F69">
        <f t="shared" ref="F69:K69" si="23">F67+F68</f>
        <v>161</v>
      </c>
      <c r="G69">
        <f t="shared" si="23"/>
        <v>40</v>
      </c>
      <c r="H69">
        <f t="shared" si="23"/>
        <v>17</v>
      </c>
      <c r="I69">
        <f t="shared" si="23"/>
        <v>2</v>
      </c>
      <c r="J69">
        <f t="shared" si="23"/>
        <v>10</v>
      </c>
      <c r="K69">
        <f t="shared" si="23"/>
        <v>0</v>
      </c>
      <c r="L69">
        <f t="shared" si="17"/>
        <v>1866</v>
      </c>
      <c r="M69">
        <f t="shared" si="15"/>
        <v>1876</v>
      </c>
      <c r="N69">
        <f t="shared" si="16"/>
        <v>1876</v>
      </c>
      <c r="O69" s="67"/>
      <c r="P69" s="28"/>
    </row>
    <row r="70" spans="1:16" ht="14.4" x14ac:dyDescent="0.3">
      <c r="A70" s="51" t="s">
        <v>217</v>
      </c>
      <c r="B70" s="24"/>
      <c r="C70" s="24"/>
      <c r="D70" s="24" t="s">
        <v>201</v>
      </c>
      <c r="E70">
        <v>625</v>
      </c>
      <c r="F70">
        <v>71</v>
      </c>
      <c r="G70">
        <v>8</v>
      </c>
      <c r="H70">
        <v>1</v>
      </c>
      <c r="I70">
        <v>8</v>
      </c>
      <c r="J70">
        <v>3</v>
      </c>
      <c r="K70">
        <v>0</v>
      </c>
      <c r="L70">
        <f t="shared" si="17"/>
        <v>713</v>
      </c>
      <c r="M70">
        <f t="shared" si="15"/>
        <v>716</v>
      </c>
      <c r="N70">
        <f t="shared" si="16"/>
        <v>716</v>
      </c>
      <c r="O70" s="67"/>
      <c r="P70" s="28"/>
    </row>
    <row r="71" spans="1:16" ht="14.4" x14ac:dyDescent="0.3">
      <c r="A71" s="51"/>
      <c r="B71" s="24"/>
      <c r="C71" s="24"/>
      <c r="D71" s="24" t="s">
        <v>202</v>
      </c>
      <c r="E71">
        <v>1355</v>
      </c>
      <c r="F71">
        <v>111</v>
      </c>
      <c r="G71">
        <v>18</v>
      </c>
      <c r="H71">
        <v>2</v>
      </c>
      <c r="I71">
        <v>15</v>
      </c>
      <c r="J71">
        <v>15</v>
      </c>
      <c r="K71">
        <v>0</v>
      </c>
      <c r="L71">
        <f t="shared" si="17"/>
        <v>1501</v>
      </c>
      <c r="M71">
        <f t="shared" si="15"/>
        <v>1516</v>
      </c>
      <c r="N71">
        <f t="shared" si="16"/>
        <v>1516</v>
      </c>
      <c r="O71" s="67"/>
      <c r="P71" s="28"/>
    </row>
    <row r="72" spans="1:16" ht="14.4" x14ac:dyDescent="0.3">
      <c r="A72" s="51"/>
      <c r="B72" s="24"/>
      <c r="C72" s="24"/>
      <c r="D72" s="24" t="s">
        <v>203</v>
      </c>
      <c r="E72">
        <f>E70+E71</f>
        <v>1980</v>
      </c>
      <c r="F72">
        <f t="shared" ref="F72:K72" si="24">F70+F71</f>
        <v>182</v>
      </c>
      <c r="G72">
        <f t="shared" si="24"/>
        <v>26</v>
      </c>
      <c r="H72">
        <f t="shared" si="24"/>
        <v>3</v>
      </c>
      <c r="I72">
        <f t="shared" si="24"/>
        <v>23</v>
      </c>
      <c r="J72">
        <f t="shared" si="24"/>
        <v>18</v>
      </c>
      <c r="K72">
        <f t="shared" si="24"/>
        <v>0</v>
      </c>
      <c r="L72">
        <f t="shared" si="17"/>
        <v>2214</v>
      </c>
      <c r="M72">
        <f t="shared" si="15"/>
        <v>2232</v>
      </c>
      <c r="N72">
        <f t="shared" si="16"/>
        <v>2232</v>
      </c>
      <c r="O72" s="67"/>
      <c r="P72" s="28"/>
    </row>
    <row r="73" spans="1:16" ht="14.4" x14ac:dyDescent="0.3">
      <c r="A73" s="51" t="s">
        <v>218</v>
      </c>
      <c r="B73" s="24"/>
      <c r="C73" s="24"/>
      <c r="D73" s="24" t="s">
        <v>201</v>
      </c>
      <c r="E73">
        <v>1272</v>
      </c>
      <c r="F73">
        <v>100</v>
      </c>
      <c r="G73">
        <v>18</v>
      </c>
      <c r="H73">
        <v>1</v>
      </c>
      <c r="I73">
        <v>95</v>
      </c>
      <c r="J73">
        <v>16</v>
      </c>
      <c r="K73">
        <v>3</v>
      </c>
      <c r="L73">
        <f t="shared" si="17"/>
        <v>1486</v>
      </c>
      <c r="M73">
        <f t="shared" si="15"/>
        <v>1502</v>
      </c>
      <c r="N73">
        <f t="shared" si="16"/>
        <v>1505</v>
      </c>
      <c r="O73" s="67"/>
      <c r="P73" s="28"/>
    </row>
    <row r="74" spans="1:16" ht="14.4" x14ac:dyDescent="0.3">
      <c r="A74" s="51"/>
      <c r="B74" s="24"/>
      <c r="C74" s="24"/>
      <c r="D74" s="24" t="s">
        <v>202</v>
      </c>
      <c r="E74">
        <v>1647</v>
      </c>
      <c r="F74">
        <v>156</v>
      </c>
      <c r="G74">
        <v>22</v>
      </c>
      <c r="H74">
        <v>2</v>
      </c>
      <c r="I74">
        <v>91</v>
      </c>
      <c r="J74">
        <v>32</v>
      </c>
      <c r="K74">
        <v>6</v>
      </c>
      <c r="L74">
        <f t="shared" si="17"/>
        <v>1918</v>
      </c>
      <c r="M74">
        <f t="shared" si="15"/>
        <v>1950</v>
      </c>
      <c r="N74">
        <f t="shared" si="16"/>
        <v>1956</v>
      </c>
      <c r="O74" s="67"/>
      <c r="P74" s="28"/>
    </row>
    <row r="75" spans="1:16" ht="14.4" x14ac:dyDescent="0.3">
      <c r="A75" s="51"/>
      <c r="B75" s="24"/>
      <c r="C75" s="24"/>
      <c r="D75" s="24" t="s">
        <v>203</v>
      </c>
      <c r="E75">
        <f>E73+E74</f>
        <v>2919</v>
      </c>
      <c r="F75">
        <f t="shared" ref="F75:K75" si="25">F73+F74</f>
        <v>256</v>
      </c>
      <c r="G75">
        <f t="shared" si="25"/>
        <v>40</v>
      </c>
      <c r="H75">
        <f t="shared" si="25"/>
        <v>3</v>
      </c>
      <c r="I75">
        <f t="shared" si="25"/>
        <v>186</v>
      </c>
      <c r="J75">
        <f t="shared" si="25"/>
        <v>48</v>
      </c>
      <c r="K75">
        <f t="shared" si="25"/>
        <v>9</v>
      </c>
      <c r="L75">
        <f t="shared" si="17"/>
        <v>3404</v>
      </c>
      <c r="M75">
        <f t="shared" si="15"/>
        <v>3452</v>
      </c>
      <c r="N75">
        <f t="shared" si="16"/>
        <v>3461</v>
      </c>
      <c r="O75" s="67"/>
      <c r="P75" s="28"/>
    </row>
    <row r="76" spans="1:16" ht="14.4" x14ac:dyDescent="0.3">
      <c r="A76" s="51" t="s">
        <v>219</v>
      </c>
      <c r="B76" s="24"/>
      <c r="C76" s="24"/>
      <c r="D76" s="24" t="s">
        <v>201</v>
      </c>
      <c r="E76">
        <v>678</v>
      </c>
      <c r="F76">
        <v>61</v>
      </c>
      <c r="G76">
        <v>9</v>
      </c>
      <c r="H76">
        <v>1</v>
      </c>
      <c r="I76">
        <v>79</v>
      </c>
      <c r="J76">
        <v>18</v>
      </c>
      <c r="K76">
        <v>13</v>
      </c>
      <c r="L76">
        <f t="shared" si="17"/>
        <v>828</v>
      </c>
      <c r="M76">
        <f t="shared" si="15"/>
        <v>846</v>
      </c>
      <c r="N76">
        <f t="shared" si="16"/>
        <v>859</v>
      </c>
      <c r="O76" s="67"/>
      <c r="P76" s="28"/>
    </row>
    <row r="77" spans="1:16" ht="14.4" x14ac:dyDescent="0.3">
      <c r="A77" s="51"/>
      <c r="B77" s="24"/>
      <c r="C77" s="24"/>
      <c r="D77" s="24" t="s">
        <v>202</v>
      </c>
      <c r="E77">
        <v>1234</v>
      </c>
      <c r="F77">
        <v>166</v>
      </c>
      <c r="G77">
        <v>15</v>
      </c>
      <c r="H77">
        <v>1</v>
      </c>
      <c r="I77">
        <v>81</v>
      </c>
      <c r="J77">
        <v>16</v>
      </c>
      <c r="K77">
        <v>11</v>
      </c>
      <c r="L77">
        <f t="shared" si="17"/>
        <v>1497</v>
      </c>
      <c r="M77">
        <f t="shared" si="15"/>
        <v>1513</v>
      </c>
      <c r="N77">
        <f t="shared" si="16"/>
        <v>1524</v>
      </c>
      <c r="O77" s="67"/>
      <c r="P77" s="28"/>
    </row>
    <row r="78" spans="1:16" ht="14.4" x14ac:dyDescent="0.3">
      <c r="A78" s="51"/>
      <c r="B78" s="24"/>
      <c r="C78" s="24"/>
      <c r="D78" s="24" t="s">
        <v>203</v>
      </c>
      <c r="E78">
        <f>E76+E77</f>
        <v>1912</v>
      </c>
      <c r="F78">
        <f t="shared" ref="F78:K78" si="26">F76+F77</f>
        <v>227</v>
      </c>
      <c r="G78">
        <f t="shared" si="26"/>
        <v>24</v>
      </c>
      <c r="H78">
        <f t="shared" si="26"/>
        <v>2</v>
      </c>
      <c r="I78">
        <f t="shared" si="26"/>
        <v>160</v>
      </c>
      <c r="J78">
        <f t="shared" si="26"/>
        <v>34</v>
      </c>
      <c r="K78">
        <f t="shared" si="26"/>
        <v>24</v>
      </c>
      <c r="L78">
        <f t="shared" si="17"/>
        <v>2325</v>
      </c>
      <c r="M78">
        <f t="shared" si="15"/>
        <v>2359</v>
      </c>
      <c r="N78">
        <f t="shared" si="16"/>
        <v>2383</v>
      </c>
      <c r="O78" s="67"/>
      <c r="P78" s="28"/>
    </row>
    <row r="79" spans="1:16" ht="14.4" x14ac:dyDescent="0.3">
      <c r="A79" s="51" t="s">
        <v>220</v>
      </c>
      <c r="B79" s="24"/>
      <c r="C79" s="24"/>
      <c r="D79" s="24" t="s">
        <v>201</v>
      </c>
      <c r="E79">
        <v>457</v>
      </c>
      <c r="F79">
        <v>56</v>
      </c>
      <c r="G79">
        <v>14</v>
      </c>
      <c r="H79">
        <v>21</v>
      </c>
      <c r="I79">
        <v>13</v>
      </c>
      <c r="J79">
        <v>2</v>
      </c>
      <c r="K79">
        <v>0</v>
      </c>
      <c r="L79">
        <f t="shared" si="17"/>
        <v>561</v>
      </c>
      <c r="M79">
        <f t="shared" si="15"/>
        <v>563</v>
      </c>
      <c r="N79">
        <f t="shared" si="16"/>
        <v>563</v>
      </c>
      <c r="O79" s="67"/>
      <c r="P79" s="28"/>
    </row>
    <row r="80" spans="1:16" ht="14.4" x14ac:dyDescent="0.3">
      <c r="A80" s="51"/>
      <c r="B80" s="24"/>
      <c r="C80" s="24"/>
      <c r="D80" s="24" t="s">
        <v>202</v>
      </c>
      <c r="E80">
        <v>661</v>
      </c>
      <c r="F80">
        <v>85</v>
      </c>
      <c r="G80">
        <v>15</v>
      </c>
      <c r="H80">
        <v>8</v>
      </c>
      <c r="I80">
        <v>10</v>
      </c>
      <c r="J80">
        <v>18</v>
      </c>
      <c r="K80">
        <v>0</v>
      </c>
      <c r="L80">
        <f t="shared" si="17"/>
        <v>779</v>
      </c>
      <c r="M80">
        <f t="shared" si="15"/>
        <v>797</v>
      </c>
      <c r="N80">
        <f t="shared" si="16"/>
        <v>797</v>
      </c>
      <c r="O80" s="67"/>
      <c r="P80" s="28"/>
    </row>
    <row r="81" spans="1:16" ht="14.4" x14ac:dyDescent="0.3">
      <c r="A81" s="51"/>
      <c r="B81" s="24"/>
      <c r="C81" s="24"/>
      <c r="D81" s="24" t="s">
        <v>203</v>
      </c>
      <c r="E81">
        <f>E79+E80</f>
        <v>1118</v>
      </c>
      <c r="F81">
        <f t="shared" ref="F81:K81" si="27">F79+F80</f>
        <v>141</v>
      </c>
      <c r="G81">
        <f t="shared" si="27"/>
        <v>29</v>
      </c>
      <c r="H81">
        <f t="shared" si="27"/>
        <v>29</v>
      </c>
      <c r="I81">
        <f t="shared" si="27"/>
        <v>23</v>
      </c>
      <c r="J81">
        <f t="shared" si="27"/>
        <v>20</v>
      </c>
      <c r="K81">
        <f t="shared" si="27"/>
        <v>0</v>
      </c>
      <c r="L81">
        <f t="shared" si="17"/>
        <v>1340</v>
      </c>
      <c r="M81">
        <f t="shared" si="15"/>
        <v>1360</v>
      </c>
      <c r="N81">
        <f t="shared" si="16"/>
        <v>1360</v>
      </c>
      <c r="O81" s="67"/>
      <c r="P81" s="28"/>
    </row>
    <row r="82" spans="1:16" ht="14.4" x14ac:dyDescent="0.3">
      <c r="A82" s="51" t="s">
        <v>221</v>
      </c>
      <c r="B82" s="24"/>
      <c r="C82" s="24"/>
      <c r="D82" s="24" t="s">
        <v>201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f t="shared" si="17"/>
        <v>0</v>
      </c>
      <c r="M82">
        <f t="shared" si="15"/>
        <v>0</v>
      </c>
      <c r="N82">
        <f t="shared" si="16"/>
        <v>0</v>
      </c>
      <c r="O82" s="67"/>
      <c r="P82" s="28"/>
    </row>
    <row r="83" spans="1:16" ht="14.4" x14ac:dyDescent="0.3">
      <c r="A83" s="51"/>
      <c r="B83" s="24"/>
      <c r="C83" s="24"/>
      <c r="D83" s="24" t="s">
        <v>202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f t="shared" si="17"/>
        <v>0</v>
      </c>
      <c r="M83">
        <f t="shared" si="15"/>
        <v>0</v>
      </c>
      <c r="N83">
        <f t="shared" si="16"/>
        <v>0</v>
      </c>
      <c r="O83" s="67"/>
      <c r="P83" s="28"/>
    </row>
    <row r="84" spans="1:16" ht="14.4" x14ac:dyDescent="0.3">
      <c r="A84" s="51"/>
      <c r="B84" s="24"/>
      <c r="C84" s="24"/>
      <c r="D84" s="24" t="s">
        <v>203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f t="shared" si="17"/>
        <v>0</v>
      </c>
      <c r="M84">
        <f t="shared" si="15"/>
        <v>0</v>
      </c>
      <c r="N84">
        <f t="shared" si="16"/>
        <v>0</v>
      </c>
      <c r="O84" s="67"/>
      <c r="P84" s="28"/>
    </row>
    <row r="85" spans="1:16" ht="14.4" x14ac:dyDescent="0.3">
      <c r="A85" s="51" t="s">
        <v>222</v>
      </c>
      <c r="B85" s="24"/>
      <c r="C85" s="24"/>
      <c r="D85" s="24" t="s">
        <v>201</v>
      </c>
      <c r="E85">
        <v>1387</v>
      </c>
      <c r="F85">
        <v>148</v>
      </c>
      <c r="G85">
        <v>15</v>
      </c>
      <c r="H85">
        <v>3</v>
      </c>
      <c r="I85">
        <v>29</v>
      </c>
      <c r="J85">
        <v>25</v>
      </c>
      <c r="K85">
        <v>0</v>
      </c>
      <c r="L85">
        <f t="shared" si="17"/>
        <v>1582</v>
      </c>
      <c r="M85">
        <f t="shared" si="15"/>
        <v>1607</v>
      </c>
      <c r="N85">
        <f t="shared" si="16"/>
        <v>1607</v>
      </c>
      <c r="O85" s="67"/>
      <c r="P85" s="28"/>
    </row>
    <row r="86" spans="1:16" ht="14.4" x14ac:dyDescent="0.3">
      <c r="A86" s="51"/>
      <c r="B86" s="24"/>
      <c r="C86" s="24"/>
      <c r="D86" s="24" t="s">
        <v>202</v>
      </c>
      <c r="E86">
        <v>2290</v>
      </c>
      <c r="F86">
        <v>311</v>
      </c>
      <c r="G86">
        <v>13</v>
      </c>
      <c r="H86">
        <v>5</v>
      </c>
      <c r="I86">
        <v>34</v>
      </c>
      <c r="J86">
        <v>52</v>
      </c>
      <c r="K86">
        <v>0</v>
      </c>
      <c r="L86">
        <f t="shared" si="17"/>
        <v>2653</v>
      </c>
      <c r="M86">
        <f t="shared" si="15"/>
        <v>2705</v>
      </c>
      <c r="N86">
        <f t="shared" si="16"/>
        <v>2705</v>
      </c>
      <c r="O86" s="67"/>
      <c r="P86" s="28"/>
    </row>
    <row r="87" spans="1:16" ht="14.4" x14ac:dyDescent="0.3">
      <c r="A87" s="51"/>
      <c r="B87" s="24"/>
      <c r="C87" s="24"/>
      <c r="D87" s="24" t="s">
        <v>203</v>
      </c>
      <c r="E87">
        <f>E85+E86</f>
        <v>3677</v>
      </c>
      <c r="F87">
        <f t="shared" ref="F87:K87" si="28">F85+F86</f>
        <v>459</v>
      </c>
      <c r="G87">
        <f t="shared" si="28"/>
        <v>28</v>
      </c>
      <c r="H87">
        <f t="shared" si="28"/>
        <v>8</v>
      </c>
      <c r="I87">
        <f t="shared" si="28"/>
        <v>63</v>
      </c>
      <c r="J87">
        <f t="shared" si="28"/>
        <v>77</v>
      </c>
      <c r="K87">
        <f t="shared" si="28"/>
        <v>0</v>
      </c>
      <c r="L87">
        <f t="shared" si="17"/>
        <v>4235</v>
      </c>
      <c r="M87">
        <f t="shared" si="15"/>
        <v>4312</v>
      </c>
      <c r="N87">
        <f t="shared" si="16"/>
        <v>4312</v>
      </c>
      <c r="O87" s="67"/>
      <c r="P87" s="28"/>
    </row>
    <row r="88" spans="1:16" ht="14.4" x14ac:dyDescent="0.3">
      <c r="A88" s="51" t="s">
        <v>174</v>
      </c>
      <c r="B88" s="24"/>
      <c r="C88" s="24"/>
      <c r="D88" s="24" t="s">
        <v>201</v>
      </c>
      <c r="E88">
        <f>E61+E64+E67+E70+E73+E76+E79+E82+E85+E58+E55+E52</f>
        <v>9041</v>
      </c>
      <c r="F88">
        <f t="shared" ref="F88:K88" si="29">F61+F64+F67+F70+F73+F76+F79+F82+F85+F58+F55+F52</f>
        <v>785</v>
      </c>
      <c r="G88">
        <f t="shared" si="29"/>
        <v>120</v>
      </c>
      <c r="H88">
        <f t="shared" si="29"/>
        <v>62</v>
      </c>
      <c r="I88">
        <f t="shared" si="29"/>
        <v>508</v>
      </c>
      <c r="J88">
        <f t="shared" si="29"/>
        <v>106</v>
      </c>
      <c r="K88">
        <f t="shared" si="29"/>
        <v>27</v>
      </c>
      <c r="L88">
        <f t="shared" si="17"/>
        <v>10516</v>
      </c>
      <c r="M88">
        <f t="shared" si="15"/>
        <v>10622</v>
      </c>
      <c r="N88">
        <f t="shared" si="16"/>
        <v>10649</v>
      </c>
      <c r="O88" s="67"/>
      <c r="P88" s="28"/>
    </row>
    <row r="89" spans="1:16" ht="14.4" x14ac:dyDescent="0.3">
      <c r="A89" s="51"/>
      <c r="B89" s="24"/>
      <c r="C89" s="24"/>
      <c r="D89" s="24" t="s">
        <v>202</v>
      </c>
      <c r="E89">
        <f t="shared" ref="E89:K90" si="30">E62+E65+E68+E71+E74+E77+E80+E83+E86+E59+E56+E53</f>
        <v>14747</v>
      </c>
      <c r="F89">
        <f t="shared" si="30"/>
        <v>1575</v>
      </c>
      <c r="G89">
        <f t="shared" si="30"/>
        <v>221</v>
      </c>
      <c r="H89">
        <f t="shared" si="30"/>
        <v>105</v>
      </c>
      <c r="I89">
        <f t="shared" si="30"/>
        <v>594</v>
      </c>
      <c r="J89">
        <f t="shared" si="30"/>
        <v>208</v>
      </c>
      <c r="K89">
        <f t="shared" si="30"/>
        <v>27</v>
      </c>
      <c r="L89">
        <f t="shared" si="17"/>
        <v>17242</v>
      </c>
      <c r="M89">
        <f t="shared" si="15"/>
        <v>17450</v>
      </c>
      <c r="N89">
        <f t="shared" si="16"/>
        <v>17477</v>
      </c>
      <c r="O89" s="67"/>
      <c r="P89" s="28"/>
    </row>
    <row r="90" spans="1:16" ht="14.4" x14ac:dyDescent="0.3">
      <c r="A90" s="51"/>
      <c r="B90" s="24"/>
      <c r="C90" s="24"/>
      <c r="D90" s="24" t="s">
        <v>203</v>
      </c>
      <c r="E90">
        <f t="shared" si="30"/>
        <v>23788</v>
      </c>
      <c r="F90">
        <f t="shared" si="30"/>
        <v>2360</v>
      </c>
      <c r="G90">
        <f t="shared" si="30"/>
        <v>341</v>
      </c>
      <c r="H90">
        <f t="shared" si="30"/>
        <v>167</v>
      </c>
      <c r="I90">
        <f t="shared" si="30"/>
        <v>1102</v>
      </c>
      <c r="J90">
        <f t="shared" si="30"/>
        <v>314</v>
      </c>
      <c r="K90">
        <f t="shared" si="30"/>
        <v>54</v>
      </c>
      <c r="L90">
        <f t="shared" si="17"/>
        <v>27758</v>
      </c>
      <c r="M90">
        <f t="shared" si="15"/>
        <v>28072</v>
      </c>
      <c r="N90">
        <f t="shared" si="16"/>
        <v>28126</v>
      </c>
      <c r="O90" s="67"/>
      <c r="P90" s="28"/>
    </row>
    <row r="91" spans="1:16" ht="13.8" thickBot="1" x14ac:dyDescent="0.3">
      <c r="A91" s="76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31</vt:i4>
      </vt:variant>
    </vt:vector>
  </HeadingPairs>
  <TitlesOfParts>
    <vt:vector size="31" baseType="lpstr">
      <vt:lpstr>Taulukot</vt:lpstr>
      <vt:lpstr>Selitteet</vt:lpstr>
      <vt:lpstr>L1</vt:lpstr>
      <vt:lpstr>L2</vt:lpstr>
      <vt:lpstr>L4</vt:lpstr>
      <vt:lpstr>L3</vt:lpstr>
      <vt:lpstr>L5</vt:lpstr>
      <vt:lpstr>M1</vt:lpstr>
      <vt:lpstr>M2</vt:lpstr>
      <vt:lpstr>M3</vt:lpstr>
      <vt:lpstr>M4</vt:lpstr>
      <vt:lpstr>N1</vt:lpstr>
      <vt:lpstr>N2</vt:lpstr>
      <vt:lpstr>N3</vt:lpstr>
      <vt:lpstr>N4</vt:lpstr>
      <vt:lpstr>N5</vt:lpstr>
      <vt:lpstr>N6</vt:lpstr>
      <vt:lpstr>O1</vt:lpstr>
      <vt:lpstr>O2</vt:lpstr>
      <vt:lpstr>O3</vt:lpstr>
      <vt:lpstr>O4</vt:lpstr>
      <vt:lpstr>P1</vt:lpstr>
      <vt:lpstr>P2</vt:lpstr>
      <vt:lpstr>Q1</vt:lpstr>
      <vt:lpstr>Q2</vt:lpstr>
      <vt:lpstr>Q3</vt:lpstr>
      <vt:lpstr>Q4</vt:lpstr>
      <vt:lpstr>R1</vt:lpstr>
      <vt:lpstr>R2</vt:lpstr>
      <vt:lpstr>R3</vt:lpstr>
      <vt:lpstr>S1</vt:lpstr>
    </vt:vector>
  </TitlesOfParts>
  <Company>City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Blomqvist Petri;Hannu.Seppala@hel.fi</dc:creator>
  <cp:lastModifiedBy>Moilanen Katja</cp:lastModifiedBy>
  <dcterms:created xsi:type="dcterms:W3CDTF">2018-05-15T09:27:33Z</dcterms:created>
  <dcterms:modified xsi:type="dcterms:W3CDTF">2019-11-13T09:32:14Z</dcterms:modified>
</cp:coreProperties>
</file>